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30" windowWidth="11940" windowHeight="6465" activeTab="0"/>
  </bookViews>
  <sheets>
    <sheet name="example attack rate table" sheetId="1" r:id="rId1"/>
    <sheet name="blank attack rate table" sheetId="2" r:id="rId2"/>
  </sheets>
  <definedNames>
    <definedName name="_xlnm.Print_Area" localSheetId="1">'blank attack rate table'!$B$1:$T$36</definedName>
    <definedName name="_xlnm.Print_Area" localSheetId="0">'example attack rate table'!$B$1:$T$38</definedName>
  </definedNames>
  <calcPr fullCalcOnLoad="1"/>
</workbook>
</file>

<file path=xl/sharedStrings.xml><?xml version="1.0" encoding="utf-8"?>
<sst xmlns="http://schemas.openxmlformats.org/spreadsheetml/2006/main" count="77" uniqueCount="50">
  <si>
    <t>Place of Outbreak:</t>
  </si>
  <si>
    <t>Church Supper, Lycoming, Oswego County</t>
  </si>
  <si>
    <t xml:space="preserve">      Number of Persons Who</t>
  </si>
  <si>
    <t xml:space="preserve">       Number of Persons Who</t>
  </si>
  <si>
    <t>P-Value</t>
  </si>
  <si>
    <t xml:space="preserve">            Ate Specified Food</t>
  </si>
  <si>
    <t xml:space="preserve">    Did Not Eat Specified Food</t>
  </si>
  <si>
    <t>Ratio</t>
  </si>
  <si>
    <t>95% C.I.</t>
  </si>
  <si>
    <t>Food</t>
  </si>
  <si>
    <t>Ill</t>
  </si>
  <si>
    <t>Well</t>
  </si>
  <si>
    <t>Total</t>
  </si>
  <si>
    <t>%Ill</t>
  </si>
  <si>
    <t>Baked Ham</t>
  </si>
  <si>
    <t>Spinich</t>
  </si>
  <si>
    <t>Mashed potatoes</t>
  </si>
  <si>
    <t>Cabbage salad</t>
  </si>
  <si>
    <t>Jello</t>
  </si>
  <si>
    <t>Rolls</t>
  </si>
  <si>
    <t>Brown bread</t>
  </si>
  <si>
    <t>Milk</t>
  </si>
  <si>
    <t>Coffee</t>
  </si>
  <si>
    <t>Water</t>
  </si>
  <si>
    <t>Cake</t>
  </si>
  <si>
    <t>Vanilla ice cream</t>
  </si>
  <si>
    <t>Chocolate ice cream</t>
  </si>
  <si>
    <t>Fruit salad</t>
  </si>
  <si>
    <t>Remarks:</t>
  </si>
  <si>
    <t>Suspected Food:</t>
  </si>
  <si>
    <t>FOOD-SPECIFIC ATTACK RATE TABLE (COHORT STUDY)</t>
  </si>
  <si>
    <t>&lt; enter place of outbreak here&gt;</t>
  </si>
  <si>
    <t>Difference in Percent</t>
  </si>
  <si>
    <t>Risk Ratio</t>
  </si>
  <si>
    <t>Lower 95% C.I.</t>
  </si>
  <si>
    <t>Upper 95% C.I.</t>
  </si>
  <si>
    <t>Value</t>
  </si>
  <si>
    <t>http://www.cdph.ca.gov/pubsforms/forms/Pages/CD-Report-Forms.aspx</t>
  </si>
  <si>
    <r>
      <t xml:space="preserve">Cohort Study: Food-Specific Attack Rate Table </t>
    </r>
    <r>
      <rPr>
        <u val="single"/>
        <sz val="16"/>
        <rFont val="Arial"/>
        <family val="2"/>
      </rPr>
      <t>(this is a sample, please use blank table next sheet)</t>
    </r>
  </si>
  <si>
    <t xml:space="preserve">Notes: 
- Earlier versions of "Food-Specific Attack Rate" spreadsheet posted prior to September 2004 used Yates correction in calculating the chi-square statistic.  This version utilizes 
  the uncorrected chi-square formula.
- This sheet is protected so that only those cells into which you should be entering data are available to you.  This protects the formulas from accidental changes or deletion.  You 
  can view the formulas in the example attack rate table. </t>
  </si>
  <si>
    <t xml:space="preserve">If "Cohort study" is checked in section "2. Investigation Methods" of the foodborne disease outbreak report (CDPH 8567), please enter your data in the blank table provided in the next sheet called "blank attack rate table", and attach the table to the report before it is forwarded to your CD reporting staff.  Jurisdictions participating in CalREDIE should upload the table into the CalREDIE filing cabinet for the outbreak. </t>
  </si>
  <si>
    <t xml:space="preserve">If "Cohort study" is checked in section "2. Investigation Methods" of the foodborne disease outbreak report (CDPH 8567), please complete this table and attach it to the report before it is forwarded to your CD reporting desk. Jurisdictions participating in CalREDIE should upload the table into the CalREDIE filing cabinet for the outbreak.  </t>
  </si>
  <si>
    <t>Lower 
95% C.I.</t>
  </si>
  <si>
    <t>Upper 
95% C.I.</t>
  </si>
  <si>
    <t xml:space="preserve">Chi-Square </t>
  </si>
  <si>
    <t>Number of Persons Who</t>
  </si>
  <si>
    <t>Ate Specified Food</t>
  </si>
  <si>
    <t>Did Not Eat Specified Food</t>
  </si>
  <si>
    <t>CDPH - Division of Communicable Disease Control - Infectious Diseases Branch - Surveillance &amp; Statistics Section  (1/12 version)</t>
  </si>
  <si>
    <t>This sheet can be found on the DCDC form site under Foodborne Disease Outbreaks: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</si>
</sst>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s>
  <fonts count="51">
    <font>
      <sz val="10"/>
      <name val="Arial"/>
      <family val="0"/>
    </font>
    <font>
      <sz val="11"/>
      <color indexed="8"/>
      <name val="Calibri"/>
      <family val="2"/>
    </font>
    <font>
      <sz val="12"/>
      <name val="Arial"/>
      <family val="2"/>
    </font>
    <font>
      <u val="single"/>
      <sz val="20"/>
      <name val="Arial"/>
      <family val="2"/>
    </font>
    <font>
      <u val="single"/>
      <sz val="20"/>
      <color indexed="8"/>
      <name val="Arial"/>
      <family val="2"/>
    </font>
    <font>
      <sz val="14"/>
      <color indexed="12"/>
      <name val="Arial"/>
      <family val="2"/>
    </font>
    <font>
      <sz val="14"/>
      <name val="Arial"/>
      <family val="2"/>
    </font>
    <font>
      <sz val="16"/>
      <name val="Arial"/>
      <family val="2"/>
    </font>
    <font>
      <sz val="12"/>
      <color indexed="12"/>
      <name val="Arial"/>
      <family val="2"/>
    </font>
    <font>
      <sz val="12"/>
      <color indexed="8"/>
      <name val="Arial"/>
      <family val="2"/>
    </font>
    <font>
      <sz val="18"/>
      <name val="Arial"/>
      <family val="2"/>
    </font>
    <font>
      <sz val="14"/>
      <color indexed="8"/>
      <name val="Arial"/>
      <family val="2"/>
    </font>
    <font>
      <u val="single"/>
      <sz val="12"/>
      <name val="Arial"/>
      <family val="2"/>
    </font>
    <font>
      <u val="single"/>
      <sz val="14"/>
      <color indexed="12"/>
      <name val="Arial"/>
      <family val="2"/>
    </font>
    <font>
      <u val="single"/>
      <sz val="8.4"/>
      <color indexed="12"/>
      <name val="Arial"/>
      <family val="2"/>
    </font>
    <font>
      <u val="single"/>
      <sz val="16"/>
      <name val="Arial"/>
      <family val="2"/>
    </font>
    <font>
      <sz val="10"/>
      <color indexed="8"/>
      <name val="Arial"/>
      <family val="2"/>
    </font>
    <font>
      <sz val="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2"/>
      </left>
      <right/>
      <top style="thick">
        <color indexed="12"/>
      </top>
      <bottom/>
    </border>
    <border>
      <left/>
      <right/>
      <top style="thick">
        <color indexed="12"/>
      </top>
      <bottom/>
    </border>
    <border>
      <left/>
      <right style="thick">
        <color indexed="12"/>
      </right>
      <top style="thick">
        <color indexed="12"/>
      </top>
      <bottom/>
    </border>
    <border>
      <left style="thick">
        <color indexed="12"/>
      </left>
      <right/>
      <top/>
      <bottom/>
    </border>
    <border>
      <left/>
      <right/>
      <top/>
      <bottom style="thick">
        <color indexed="12"/>
      </bottom>
    </border>
    <border>
      <left/>
      <right style="thick">
        <color indexed="12"/>
      </right>
      <top/>
      <bottom style="thick">
        <color indexed="12"/>
      </bottom>
    </border>
    <border>
      <left style="thick">
        <color indexed="12"/>
      </left>
      <right/>
      <top style="thick">
        <color indexed="12"/>
      </top>
      <bottom style="thick">
        <color indexed="12"/>
      </bottom>
    </border>
    <border>
      <left style="thick">
        <color indexed="12"/>
      </left>
      <right style="hair">
        <color indexed="12"/>
      </right>
      <top/>
      <bottom style="thick">
        <color indexed="12"/>
      </bottom>
    </border>
    <border>
      <left/>
      <right style="hair">
        <color indexed="12"/>
      </right>
      <top/>
      <bottom style="thick">
        <color indexed="12"/>
      </bottom>
    </border>
    <border>
      <left style="thick">
        <color indexed="12"/>
      </left>
      <right style="medium">
        <color indexed="12"/>
      </right>
      <top style="thick">
        <color indexed="12"/>
      </top>
      <bottom style="thick">
        <color indexed="12"/>
      </bottom>
    </border>
    <border>
      <left style="medium">
        <color indexed="12"/>
      </left>
      <right style="medium">
        <color indexed="12"/>
      </right>
      <top style="thick">
        <color indexed="12"/>
      </top>
      <bottom style="thick">
        <color indexed="12"/>
      </bottom>
    </border>
    <border>
      <left style="medium">
        <color indexed="12"/>
      </left>
      <right style="thick">
        <color indexed="12"/>
      </right>
      <top style="thick">
        <color indexed="12"/>
      </top>
      <bottom style="thick">
        <color indexed="12"/>
      </bottom>
    </border>
    <border>
      <left/>
      <right style="thick">
        <color indexed="12"/>
      </right>
      <top/>
      <bottom/>
    </border>
    <border>
      <left style="thick">
        <color indexed="12"/>
      </left>
      <right/>
      <top/>
      <bottom style="thick">
        <color indexed="12"/>
      </bottom>
    </border>
    <border>
      <left style="hair">
        <color indexed="12"/>
      </left>
      <right/>
      <top/>
      <bottom/>
    </border>
    <border>
      <left style="hair">
        <color indexed="12"/>
      </left>
      <right style="hair">
        <color indexed="12"/>
      </right>
      <top style="hair">
        <color indexed="12"/>
      </top>
      <bottom style="hair">
        <color indexed="12"/>
      </bottom>
    </border>
    <border>
      <left style="hair">
        <color indexed="12"/>
      </left>
      <right/>
      <top/>
      <bottom style="hair">
        <color indexed="12"/>
      </bottom>
    </border>
    <border>
      <left style="hair">
        <color indexed="12"/>
      </left>
      <right style="thick">
        <color indexed="12"/>
      </right>
      <top/>
      <bottom style="hair">
        <color indexed="12"/>
      </bottom>
    </border>
    <border>
      <left/>
      <right style="hair">
        <color indexed="12"/>
      </right>
      <top/>
      <bottom style="hair">
        <color indexed="12"/>
      </bottom>
    </border>
    <border>
      <left/>
      <right/>
      <top/>
      <bottom style="hair">
        <color indexed="12"/>
      </bottom>
    </border>
    <border>
      <left style="thick">
        <color indexed="12"/>
      </left>
      <right style="hair">
        <color indexed="12"/>
      </right>
      <top/>
      <bottom style="hair">
        <color indexed="12"/>
      </bottom>
    </border>
    <border>
      <left style="thick">
        <color indexed="12"/>
      </left>
      <right style="hair">
        <color indexed="12"/>
      </right>
      <top style="hair">
        <color indexed="12"/>
      </top>
      <bottom style="hair">
        <color indexed="12"/>
      </bottom>
    </border>
    <border>
      <left style="thick">
        <color indexed="12"/>
      </left>
      <right/>
      <top style="hair">
        <color indexed="12"/>
      </top>
      <bottom style="hair">
        <color indexed="12"/>
      </bottom>
    </border>
    <border>
      <left style="thick">
        <color indexed="12"/>
      </left>
      <right style="hair">
        <color indexed="12"/>
      </right>
      <top style="hair">
        <color indexed="12"/>
      </top>
      <bottom style="thick">
        <color indexed="12"/>
      </bottom>
    </border>
    <border>
      <left style="hair">
        <color indexed="12"/>
      </left>
      <right style="hair">
        <color indexed="12"/>
      </right>
      <top style="hair">
        <color indexed="12"/>
      </top>
      <bottom style="thick">
        <color indexed="12"/>
      </bottom>
    </border>
    <border>
      <left style="hair">
        <color indexed="12"/>
      </left>
      <right/>
      <top style="hair">
        <color indexed="12"/>
      </top>
      <bottom style="thick">
        <color indexed="12"/>
      </bottom>
    </border>
    <border>
      <left style="thick">
        <color indexed="12"/>
      </left>
      <right/>
      <top style="hair">
        <color indexed="12"/>
      </top>
      <bottom style="thick">
        <color indexed="12"/>
      </bottom>
    </border>
    <border>
      <left style="hair">
        <color indexed="12"/>
      </left>
      <right style="thick">
        <color indexed="12"/>
      </right>
      <top style="hair">
        <color indexed="12"/>
      </top>
      <bottom style="thick">
        <color indexed="12"/>
      </bottom>
    </border>
    <border>
      <left/>
      <right style="hair">
        <color indexed="12"/>
      </right>
      <top style="hair">
        <color indexed="12"/>
      </top>
      <bottom style="thick">
        <color indexed="12"/>
      </bottom>
    </border>
    <border>
      <left/>
      <right style="thick">
        <color indexed="12"/>
      </right>
      <top style="hair">
        <color indexed="12"/>
      </top>
      <bottom style="thick">
        <color indexed="12"/>
      </bottom>
    </border>
    <border>
      <left/>
      <right style="thick">
        <color indexed="12"/>
      </right>
      <top/>
      <bottom style="hair">
        <color indexed="12"/>
      </bottom>
    </border>
    <border>
      <left style="hair">
        <color indexed="12"/>
      </left>
      <right/>
      <top/>
      <bottom style="thick">
        <color indexed="12"/>
      </bottom>
    </border>
    <border>
      <left style="hair">
        <color indexed="12"/>
      </left>
      <right style="thick">
        <color indexed="12"/>
      </right>
      <top/>
      <bottom style="thick">
        <color indexed="12"/>
      </bottom>
    </border>
    <border>
      <left/>
      <right style="hair">
        <color indexed="12"/>
      </right>
      <top style="hair">
        <color indexed="12"/>
      </top>
      <bottom style="hair">
        <color indexed="12"/>
      </bottom>
    </border>
    <border>
      <left style="thick">
        <color indexed="12"/>
      </left>
      <right style="thick">
        <color indexed="12"/>
      </right>
      <top style="thick">
        <color indexed="12"/>
      </top>
      <bottom style="hair">
        <color indexed="12"/>
      </bottom>
    </border>
    <border>
      <left style="thick">
        <color indexed="12"/>
      </left>
      <right style="thick">
        <color indexed="12"/>
      </right>
      <top style="hair">
        <color indexed="12"/>
      </top>
      <bottom style="hair">
        <color indexed="12"/>
      </bottom>
    </border>
    <border>
      <left style="thick">
        <color indexed="12"/>
      </left>
      <right style="thick">
        <color indexed="12"/>
      </right>
      <top style="hair">
        <color indexed="12"/>
      </top>
      <bottom style="thick">
        <color indexed="12"/>
      </bottom>
    </border>
    <border>
      <left style="thick">
        <color indexed="12"/>
      </left>
      <right style="hair">
        <color indexed="12"/>
      </right>
      <top style="thick">
        <color indexed="12"/>
      </top>
      <bottom style="thick">
        <color indexed="12"/>
      </bottom>
    </border>
    <border>
      <left/>
      <right style="hair">
        <color indexed="12"/>
      </right>
      <top style="thick">
        <color indexed="12"/>
      </top>
      <bottom style="thick">
        <color indexed="12"/>
      </bottom>
    </border>
    <border>
      <left/>
      <right style="thick">
        <color indexed="12"/>
      </right>
      <top style="thick">
        <color indexed="12"/>
      </top>
      <bottom style="thick">
        <color indexed="12"/>
      </bottom>
    </border>
    <border>
      <left style="thick">
        <color indexed="12"/>
      </left>
      <right style="hair">
        <color indexed="12"/>
      </right>
      <top style="thick">
        <color indexed="12"/>
      </top>
      <bottom/>
    </border>
    <border>
      <left style="thick">
        <color indexed="12"/>
      </left>
      <right style="hair">
        <color indexed="12"/>
      </right>
      <top/>
      <bottom/>
    </border>
    <border>
      <left style="hair">
        <color indexed="12"/>
      </left>
      <right style="hair">
        <color indexed="12"/>
      </right>
      <top style="thick">
        <color indexed="12"/>
      </top>
      <bottom/>
    </border>
    <border>
      <left style="hair">
        <color indexed="12"/>
      </left>
      <right style="hair">
        <color indexed="12"/>
      </right>
      <top/>
      <bottom/>
    </border>
    <border>
      <left style="hair">
        <color indexed="12"/>
      </left>
      <right style="hair">
        <color indexed="12"/>
      </right>
      <top/>
      <bottom style="thick">
        <color indexed="12"/>
      </bottom>
    </border>
    <border>
      <left style="hair">
        <color indexed="12"/>
      </left>
      <right style="thick">
        <color indexed="12"/>
      </right>
      <top style="thick">
        <color indexed="12"/>
      </top>
      <bottom/>
    </border>
    <border>
      <left style="hair">
        <color indexed="12"/>
      </left>
      <right style="thick">
        <color indexed="12"/>
      </right>
      <top/>
      <bottom/>
    </border>
    <border>
      <left style="medium">
        <color indexed="12"/>
      </left>
      <right/>
      <top style="medium">
        <color indexed="12"/>
      </top>
      <bottom style="medium">
        <color indexed="12"/>
      </bottom>
    </border>
    <border>
      <left/>
      <right/>
      <top style="medium">
        <color indexed="12"/>
      </top>
      <bottom style="medium">
        <color indexed="12"/>
      </bottom>
    </border>
    <border>
      <left/>
      <right style="medium">
        <color indexed="12"/>
      </right>
      <top style="medium">
        <color indexed="12"/>
      </top>
      <bottom style="medium">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6">
    <xf numFmtId="0" fontId="0" fillId="0" borderId="0" xfId="0" applyAlignment="1">
      <alignment/>
    </xf>
    <xf numFmtId="0" fontId="0" fillId="0" borderId="0" xfId="0" applyNumberFormat="1" applyAlignment="1" applyProtection="1">
      <alignment/>
      <protection/>
    </xf>
    <xf numFmtId="0" fontId="3" fillId="0" borderId="0" xfId="0" applyNumberFormat="1" applyFont="1" applyAlignment="1" applyProtection="1">
      <alignment/>
      <protection/>
    </xf>
    <xf numFmtId="0" fontId="0" fillId="0" borderId="0" xfId="0" applyNumberFormat="1" applyAlignment="1" applyProtection="1">
      <alignment vertical="center"/>
      <protection/>
    </xf>
    <xf numFmtId="0" fontId="0" fillId="0" borderId="0" xfId="0" applyNumberFormat="1" applyAlignment="1" applyProtection="1">
      <alignment/>
      <protection/>
    </xf>
    <xf numFmtId="0" fontId="4" fillId="0" borderId="0" xfId="0" applyNumberFormat="1" applyFont="1" applyAlignment="1" applyProtection="1">
      <alignment horizontal="right" vertical="center"/>
      <protection/>
    </xf>
    <xf numFmtId="0" fontId="0" fillId="0" borderId="10" xfId="0" applyNumberFormat="1" applyBorder="1" applyAlignment="1" applyProtection="1">
      <alignment/>
      <protection/>
    </xf>
    <xf numFmtId="0" fontId="0" fillId="0" borderId="11" xfId="0" applyNumberFormat="1" applyBorder="1" applyAlignment="1" applyProtection="1">
      <alignment/>
      <protection/>
    </xf>
    <xf numFmtId="0" fontId="0" fillId="0" borderId="11" xfId="0" applyNumberFormat="1" applyBorder="1" applyAlignment="1" applyProtection="1">
      <alignment horizontal="left"/>
      <protection/>
    </xf>
    <xf numFmtId="0" fontId="0" fillId="0" borderId="11" xfId="0" applyNumberFormat="1" applyBorder="1" applyAlignment="1" applyProtection="1">
      <alignment horizontal="right"/>
      <protection/>
    </xf>
    <xf numFmtId="0" fontId="0" fillId="0" borderId="12" xfId="0" applyNumberFormat="1" applyBorder="1" applyAlignment="1" applyProtection="1">
      <alignment/>
      <protection/>
    </xf>
    <xf numFmtId="0" fontId="7" fillId="33" borderId="13" xfId="0" applyNumberFormat="1" applyFont="1" applyFill="1" applyBorder="1" applyAlignment="1" applyProtection="1">
      <alignment/>
      <protection/>
    </xf>
    <xf numFmtId="0" fontId="0" fillId="33" borderId="14" xfId="0" applyNumberFormat="1" applyFill="1" applyBorder="1" applyAlignment="1" applyProtection="1">
      <alignment horizontal="right"/>
      <protection/>
    </xf>
    <xf numFmtId="0" fontId="0" fillId="0" borderId="14" xfId="0" applyNumberFormat="1" applyBorder="1" applyAlignment="1" applyProtection="1">
      <alignment/>
      <protection/>
    </xf>
    <xf numFmtId="0" fontId="8" fillId="0" borderId="14" xfId="0" applyNumberFormat="1" applyFont="1" applyBorder="1" applyAlignment="1" applyProtection="1">
      <alignment horizontal="right"/>
      <protection/>
    </xf>
    <xf numFmtId="0" fontId="0" fillId="0" borderId="15" xfId="0" applyNumberFormat="1" applyBorder="1" applyAlignment="1" applyProtection="1">
      <alignment/>
      <protection/>
    </xf>
    <xf numFmtId="0" fontId="9" fillId="34" borderId="10" xfId="0" applyNumberFormat="1" applyFont="1" applyFill="1" applyBorder="1" applyAlignment="1" applyProtection="1">
      <alignment horizontal="left"/>
      <protection/>
    </xf>
    <xf numFmtId="0" fontId="9" fillId="34" borderId="11" xfId="0" applyNumberFormat="1" applyFont="1" applyFill="1" applyBorder="1" applyAlignment="1" applyProtection="1">
      <alignment horizontal="left"/>
      <protection/>
    </xf>
    <xf numFmtId="0" fontId="9" fillId="34" borderId="11" xfId="0" applyNumberFormat="1" applyFont="1" applyFill="1" applyBorder="1" applyAlignment="1" applyProtection="1">
      <alignment horizontal="center"/>
      <protection/>
    </xf>
    <xf numFmtId="0" fontId="9" fillId="34" borderId="12" xfId="0" applyNumberFormat="1" applyFont="1" applyFill="1" applyBorder="1" applyAlignment="1" applyProtection="1">
      <alignment horizontal="center"/>
      <protection/>
    </xf>
    <xf numFmtId="0" fontId="9" fillId="34" borderId="11" xfId="0" applyNumberFormat="1" applyFont="1" applyFill="1" applyBorder="1" applyAlignment="1" applyProtection="1">
      <alignment/>
      <protection/>
    </xf>
    <xf numFmtId="0" fontId="9" fillId="34" borderId="12" xfId="0" applyNumberFormat="1" applyFont="1" applyFill="1" applyBorder="1" applyAlignment="1" applyProtection="1">
      <alignment/>
      <protection/>
    </xf>
    <xf numFmtId="0" fontId="9" fillId="34" borderId="0" xfId="0" applyNumberFormat="1" applyFont="1" applyFill="1" applyAlignment="1" applyProtection="1">
      <alignment/>
      <protection/>
    </xf>
    <xf numFmtId="0" fontId="0" fillId="0" borderId="16" xfId="0" applyNumberFormat="1" applyBorder="1" applyAlignment="1" applyProtection="1">
      <alignment/>
      <protection/>
    </xf>
    <xf numFmtId="0" fontId="9" fillId="34" borderId="17" xfId="0" applyNumberFormat="1" applyFont="1" applyFill="1" applyBorder="1" applyAlignment="1" applyProtection="1">
      <alignment horizontal="center"/>
      <protection/>
    </xf>
    <xf numFmtId="0" fontId="9" fillId="34" borderId="18" xfId="0" applyNumberFormat="1" applyFont="1" applyFill="1" applyBorder="1" applyAlignment="1" applyProtection="1">
      <alignment horizontal="center"/>
      <protection/>
    </xf>
    <xf numFmtId="0" fontId="9" fillId="34" borderId="15" xfId="0" applyNumberFormat="1" applyFont="1" applyFill="1" applyBorder="1" applyAlignment="1" applyProtection="1">
      <alignment horizontal="center"/>
      <protection/>
    </xf>
    <xf numFmtId="0" fontId="0" fillId="0" borderId="0" xfId="0" applyNumberFormat="1" applyAlignment="1" applyProtection="1">
      <alignment horizontal="centerContinuous"/>
      <protection/>
    </xf>
    <xf numFmtId="0" fontId="10" fillId="0" borderId="0" xfId="0" applyNumberFormat="1" applyFont="1" applyAlignment="1" applyProtection="1">
      <alignment vertical="center"/>
      <protection/>
    </xf>
    <xf numFmtId="0" fontId="0" fillId="0" borderId="0" xfId="0" applyNumberFormat="1" applyBorder="1" applyAlignment="1" applyProtection="1">
      <alignment/>
      <protection/>
    </xf>
    <xf numFmtId="0"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protection/>
    </xf>
    <xf numFmtId="0" fontId="2" fillId="0" borderId="21" xfId="0" applyNumberFormat="1" applyFont="1" applyBorder="1" applyAlignment="1" applyProtection="1">
      <alignment horizontal="center" vertical="center"/>
      <protection/>
    </xf>
    <xf numFmtId="0" fontId="12" fillId="0" borderId="0" xfId="0" applyNumberFormat="1" applyFont="1" applyAlignment="1" applyProtection="1">
      <alignment horizontal="centerContinuous"/>
      <protection/>
    </xf>
    <xf numFmtId="0" fontId="0" fillId="0" borderId="0" xfId="0" applyNumberFormat="1" applyAlignment="1" applyProtection="1">
      <alignment/>
      <protection locked="0"/>
    </xf>
    <xf numFmtId="0" fontId="9" fillId="34" borderId="0" xfId="0" applyNumberFormat="1" applyFont="1" applyFill="1" applyAlignment="1" applyProtection="1">
      <alignment/>
      <protection locked="0"/>
    </xf>
    <xf numFmtId="0" fontId="0" fillId="0" borderId="10" xfId="0" applyNumberFormat="1" applyBorder="1" applyAlignment="1" applyProtection="1">
      <alignment/>
      <protection locked="0"/>
    </xf>
    <xf numFmtId="0" fontId="0" fillId="0" borderId="11" xfId="0" applyNumberFormat="1" applyBorder="1" applyAlignment="1" applyProtection="1">
      <alignment/>
      <protection locked="0"/>
    </xf>
    <xf numFmtId="0" fontId="9" fillId="34" borderId="11" xfId="0" applyNumberFormat="1" applyFont="1" applyFill="1" applyBorder="1" applyAlignment="1" applyProtection="1">
      <alignment/>
      <protection locked="0"/>
    </xf>
    <xf numFmtId="0" fontId="0" fillId="0" borderId="12"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22" xfId="0" applyNumberFormat="1" applyBorder="1" applyAlignment="1" applyProtection="1">
      <alignment/>
      <protection locked="0"/>
    </xf>
    <xf numFmtId="0" fontId="0" fillId="0" borderId="23"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2" fillId="0" borderId="0" xfId="0" applyNumberFormat="1" applyFont="1" applyAlignment="1" applyProtection="1">
      <alignment horizontal="centerContinuous" vertical="center"/>
      <protection/>
    </xf>
    <xf numFmtId="0" fontId="5" fillId="0" borderId="0" xfId="0" applyNumberFormat="1" applyFont="1" applyAlignment="1" applyProtection="1">
      <alignment vertical="top" wrapText="1"/>
      <protection/>
    </xf>
    <xf numFmtId="0" fontId="6" fillId="0" borderId="0" xfId="0" applyNumberFormat="1" applyFont="1" applyAlignment="1">
      <alignment/>
    </xf>
    <xf numFmtId="0" fontId="13" fillId="33" borderId="0" xfId="52" applyNumberFormat="1" applyFont="1" applyFill="1" applyAlignment="1" applyProtection="1">
      <alignment/>
      <protection/>
    </xf>
    <xf numFmtId="0" fontId="13" fillId="0" borderId="0" xfId="52" applyNumberFormat="1" applyFont="1" applyAlignment="1" applyProtection="1">
      <alignment vertical="top" wrapText="1"/>
      <protection/>
    </xf>
    <xf numFmtId="0" fontId="5" fillId="0" borderId="0" xfId="0" applyNumberFormat="1" applyFont="1" applyAlignment="1" applyProtection="1">
      <alignment vertical="top" wrapText="1"/>
      <protection/>
    </xf>
    <xf numFmtId="0" fontId="6" fillId="0" borderId="0" xfId="0" applyNumberFormat="1" applyFont="1" applyAlignment="1">
      <alignment/>
    </xf>
    <xf numFmtId="0" fontId="7" fillId="0" borderId="0" xfId="0" applyNumberFormat="1" applyFont="1" applyAlignment="1">
      <alignment wrapText="1"/>
    </xf>
    <xf numFmtId="0" fontId="4" fillId="0" borderId="0" xfId="0" applyNumberFormat="1" applyFont="1" applyAlignment="1" applyProtection="1">
      <alignment vertical="center"/>
      <protection/>
    </xf>
    <xf numFmtId="0" fontId="6" fillId="0" borderId="0" xfId="0" applyNumberFormat="1" applyFont="1" applyAlignment="1" applyProtection="1">
      <alignment/>
      <protection/>
    </xf>
    <xf numFmtId="0" fontId="6" fillId="0" borderId="0" xfId="0" applyNumberFormat="1" applyFont="1" applyAlignment="1" applyProtection="1">
      <alignment vertical="top" wrapText="1"/>
      <protection/>
    </xf>
    <xf numFmtId="0" fontId="0" fillId="0" borderId="0" xfId="0" applyNumberFormat="1" applyFont="1" applyAlignment="1" applyProtection="1">
      <alignment/>
      <protection/>
    </xf>
    <xf numFmtId="0" fontId="0" fillId="33" borderId="13" xfId="0" applyNumberFormat="1" applyFont="1" applyFill="1" applyBorder="1" applyAlignment="1" applyProtection="1">
      <alignment/>
      <protection locked="0"/>
    </xf>
    <xf numFmtId="0" fontId="0" fillId="33" borderId="24" xfId="0" applyNumberFormat="1" applyFont="1" applyFill="1" applyBorder="1" applyAlignment="1" applyProtection="1">
      <alignment/>
      <protection locked="0"/>
    </xf>
    <xf numFmtId="0" fontId="0" fillId="0" borderId="25" xfId="0" applyNumberFormat="1" applyFont="1" applyBorder="1" applyAlignment="1" applyProtection="1">
      <alignment/>
      <protection/>
    </xf>
    <xf numFmtId="2" fontId="0" fillId="0" borderId="26" xfId="0" applyNumberFormat="1" applyFont="1" applyBorder="1" applyAlignment="1" applyProtection="1">
      <alignment/>
      <protection/>
    </xf>
    <xf numFmtId="2" fontId="16" fillId="34" borderId="27" xfId="0" applyNumberFormat="1" applyFont="1" applyFill="1" applyBorder="1" applyAlignment="1" applyProtection="1">
      <alignment/>
      <protection/>
    </xf>
    <xf numFmtId="164" fontId="0" fillId="0" borderId="28" xfId="0" applyNumberFormat="1" applyFont="1" applyBorder="1" applyAlignment="1" applyProtection="1">
      <alignment/>
      <protection/>
    </xf>
    <xf numFmtId="164" fontId="0" fillId="0" borderId="29" xfId="0" applyNumberFormat="1" applyFont="1" applyBorder="1" applyAlignment="1" applyProtection="1">
      <alignment/>
      <protection/>
    </xf>
    <xf numFmtId="164" fontId="0" fillId="0" borderId="30" xfId="0" applyNumberFormat="1" applyFont="1" applyBorder="1" applyAlignment="1" applyProtection="1">
      <alignment/>
      <protection/>
    </xf>
    <xf numFmtId="165" fontId="0" fillId="0" borderId="27" xfId="0" applyNumberFormat="1" applyFont="1" applyBorder="1" applyAlignment="1" applyProtection="1">
      <alignment/>
      <protection/>
    </xf>
    <xf numFmtId="0" fontId="0" fillId="33" borderId="31" xfId="0" applyNumberFormat="1" applyFont="1" applyFill="1" applyBorder="1" applyAlignment="1" applyProtection="1">
      <alignment/>
      <protection locked="0"/>
    </xf>
    <xf numFmtId="0" fontId="0" fillId="33" borderId="25" xfId="0" applyNumberFormat="1" applyFont="1" applyFill="1" applyBorder="1" applyAlignment="1" applyProtection="1">
      <alignment/>
      <protection locked="0"/>
    </xf>
    <xf numFmtId="0" fontId="0" fillId="33" borderId="32" xfId="0" applyNumberFormat="1" applyFont="1" applyFill="1" applyBorder="1" applyAlignment="1" applyProtection="1">
      <alignment/>
      <protection locked="0"/>
    </xf>
    <xf numFmtId="164" fontId="0" fillId="0" borderId="31" xfId="0" applyNumberFormat="1" applyFont="1" applyBorder="1" applyAlignment="1" applyProtection="1">
      <alignment/>
      <protection/>
    </xf>
    <xf numFmtId="0" fontId="0" fillId="33" borderId="33" xfId="0" applyNumberFormat="1" applyFont="1" applyFill="1" applyBorder="1" applyAlignment="1" applyProtection="1">
      <alignment/>
      <protection locked="0"/>
    </xf>
    <xf numFmtId="0" fontId="0" fillId="33" borderId="34" xfId="0" applyNumberFormat="1" applyFont="1" applyFill="1" applyBorder="1" applyAlignment="1" applyProtection="1">
      <alignment/>
      <protection locked="0"/>
    </xf>
    <xf numFmtId="0" fontId="0" fillId="0" borderId="34" xfId="0" applyNumberFormat="1" applyFont="1" applyBorder="1" applyAlignment="1" applyProtection="1">
      <alignment/>
      <protection/>
    </xf>
    <xf numFmtId="2" fontId="0" fillId="0" borderId="35" xfId="0" applyNumberFormat="1" applyFont="1" applyBorder="1" applyAlignment="1" applyProtection="1">
      <alignment/>
      <protection/>
    </xf>
    <xf numFmtId="0" fontId="0" fillId="33" borderId="36" xfId="0" applyNumberFormat="1" applyFont="1" applyFill="1" applyBorder="1" applyAlignment="1" applyProtection="1">
      <alignment/>
      <protection locked="0"/>
    </xf>
    <xf numFmtId="2" fontId="16" fillId="34" borderId="37" xfId="0" applyNumberFormat="1" applyFont="1" applyFill="1" applyBorder="1" applyAlignment="1" applyProtection="1">
      <alignment/>
      <protection/>
    </xf>
    <xf numFmtId="164" fontId="0" fillId="0" borderId="38" xfId="0" applyNumberFormat="1" applyFont="1" applyBorder="1" applyAlignment="1" applyProtection="1">
      <alignment/>
      <protection/>
    </xf>
    <xf numFmtId="164" fontId="0" fillId="0" borderId="39" xfId="0" applyNumberFormat="1" applyFont="1" applyBorder="1" applyAlignment="1" applyProtection="1">
      <alignment/>
      <protection/>
    </xf>
    <xf numFmtId="164" fontId="0" fillId="0" borderId="33" xfId="0" applyNumberFormat="1" applyFont="1" applyBorder="1" applyAlignment="1" applyProtection="1">
      <alignment/>
      <protection/>
    </xf>
    <xf numFmtId="0" fontId="0" fillId="0" borderId="14" xfId="0" applyNumberFormat="1" applyFont="1" applyBorder="1" applyAlignment="1" applyProtection="1">
      <alignment/>
      <protection/>
    </xf>
    <xf numFmtId="165" fontId="0" fillId="0" borderId="37" xfId="0" applyNumberFormat="1" applyFont="1" applyBorder="1" applyAlignment="1" applyProtection="1">
      <alignment/>
      <protection/>
    </xf>
    <xf numFmtId="0" fontId="0" fillId="33" borderId="13" xfId="0" applyNumberFormat="1" applyFont="1" applyFill="1" applyBorder="1" applyAlignment="1" applyProtection="1">
      <alignment/>
      <protection/>
    </xf>
    <xf numFmtId="0" fontId="0" fillId="33" borderId="24" xfId="0" applyNumberFormat="1" applyFont="1" applyFill="1" applyBorder="1" applyAlignment="1" applyProtection="1">
      <alignment/>
      <protection/>
    </xf>
    <xf numFmtId="0" fontId="0" fillId="0" borderId="0" xfId="0" applyNumberFormat="1" applyFont="1" applyBorder="1" applyAlignment="1" applyProtection="1">
      <alignment/>
      <protection/>
    </xf>
    <xf numFmtId="165" fontId="0" fillId="0" borderId="40" xfId="0" applyNumberFormat="1" applyFont="1" applyBorder="1" applyAlignment="1" applyProtection="1">
      <alignment/>
      <protection/>
    </xf>
    <xf numFmtId="0" fontId="0" fillId="33" borderId="31" xfId="0" applyNumberFormat="1" applyFont="1" applyFill="1" applyBorder="1" applyAlignment="1" applyProtection="1">
      <alignment/>
      <protection/>
    </xf>
    <xf numFmtId="0" fontId="0" fillId="33" borderId="25" xfId="0" applyNumberFormat="1" applyFont="1" applyFill="1" applyBorder="1" applyAlignment="1" applyProtection="1">
      <alignment/>
      <protection/>
    </xf>
    <xf numFmtId="0" fontId="0" fillId="0" borderId="34" xfId="0" applyNumberFormat="1" applyFont="1" applyBorder="1" applyAlignment="1" applyProtection="1">
      <alignment/>
      <protection locked="0"/>
    </xf>
    <xf numFmtId="0" fontId="0" fillId="0" borderId="41" xfId="0" applyNumberFormat="1" applyFont="1" applyBorder="1" applyAlignment="1" applyProtection="1">
      <alignment/>
      <protection/>
    </xf>
    <xf numFmtId="0" fontId="0" fillId="0" borderId="33" xfId="0" applyNumberFormat="1" applyFont="1" applyBorder="1" applyAlignment="1" applyProtection="1">
      <alignment/>
      <protection locked="0"/>
    </xf>
    <xf numFmtId="0" fontId="16" fillId="34" borderId="42" xfId="0" applyNumberFormat="1" applyFont="1" applyFill="1" applyBorder="1" applyAlignment="1" applyProtection="1">
      <alignment/>
      <protection/>
    </xf>
    <xf numFmtId="0" fontId="0" fillId="0" borderId="18" xfId="0" applyNumberFormat="1" applyFont="1" applyBorder="1" applyAlignment="1" applyProtection="1">
      <alignment/>
      <protection/>
    </xf>
    <xf numFmtId="165" fontId="0" fillId="0" borderId="39" xfId="0" applyNumberFormat="1" applyFont="1" applyBorder="1" applyAlignment="1" applyProtection="1">
      <alignment/>
      <protection/>
    </xf>
    <xf numFmtId="0" fontId="6" fillId="0" borderId="0" xfId="0" applyNumberFormat="1" applyFont="1" applyAlignment="1" applyProtection="1">
      <alignment wrapText="1"/>
      <protection/>
    </xf>
    <xf numFmtId="0" fontId="7" fillId="0" borderId="0" xfId="0" applyNumberFormat="1" applyFont="1" applyAlignment="1" applyProtection="1">
      <alignment wrapText="1"/>
      <protection/>
    </xf>
    <xf numFmtId="2" fontId="0" fillId="33" borderId="43" xfId="0" applyNumberFormat="1" applyFont="1" applyFill="1" applyBorder="1" applyAlignment="1" applyProtection="1">
      <alignment/>
      <protection/>
    </xf>
    <xf numFmtId="2" fontId="0" fillId="33" borderId="38" xfId="0" applyNumberFormat="1" applyFont="1" applyFill="1" applyBorder="1" applyAlignment="1" applyProtection="1">
      <alignment/>
      <protection/>
    </xf>
    <xf numFmtId="2" fontId="0" fillId="0" borderId="44" xfId="0" applyNumberFormat="1" applyFont="1" applyBorder="1" applyAlignment="1" applyProtection="1">
      <alignment/>
      <protection/>
    </xf>
    <xf numFmtId="2" fontId="0" fillId="0" borderId="45" xfId="0" applyNumberFormat="1" applyFont="1" applyBorder="1" applyAlignment="1" applyProtection="1">
      <alignment/>
      <protection/>
    </xf>
    <xf numFmtId="2" fontId="0" fillId="0" borderId="46" xfId="0" applyNumberFormat="1" applyFont="1" applyBorder="1" applyAlignment="1" applyProtection="1">
      <alignment/>
      <protection/>
    </xf>
    <xf numFmtId="0" fontId="0" fillId="33" borderId="38" xfId="0" applyNumberFormat="1" applyFont="1" applyFill="1" applyBorder="1" applyAlignment="1" applyProtection="1">
      <alignment/>
      <protection/>
    </xf>
    <xf numFmtId="0" fontId="0" fillId="0" borderId="46" xfId="0" applyNumberFormat="1" applyFont="1" applyBorder="1" applyAlignment="1" applyProtection="1">
      <alignment/>
      <protection/>
    </xf>
    <xf numFmtId="164" fontId="0" fillId="0" borderId="27" xfId="0" applyNumberFormat="1" applyFont="1" applyBorder="1" applyAlignment="1" applyProtection="1">
      <alignment/>
      <protection/>
    </xf>
    <xf numFmtId="0" fontId="0" fillId="0" borderId="42" xfId="0" applyNumberFormat="1" applyFont="1" applyBorder="1" applyAlignment="1" applyProtection="1">
      <alignment/>
      <protection/>
    </xf>
    <xf numFmtId="0" fontId="9" fillId="34" borderId="23" xfId="0" applyNumberFormat="1" applyFont="1" applyFill="1" applyBorder="1" applyAlignment="1" applyProtection="1">
      <alignment/>
      <protection/>
    </xf>
    <xf numFmtId="0" fontId="9" fillId="34" borderId="14" xfId="0" applyNumberFormat="1" applyFont="1" applyFill="1" applyBorder="1" applyAlignment="1" applyProtection="1">
      <alignment horizontal="left"/>
      <protection/>
    </xf>
    <xf numFmtId="0" fontId="9" fillId="34" borderId="14" xfId="0" applyNumberFormat="1" applyFont="1" applyFill="1" applyBorder="1" applyAlignment="1" applyProtection="1">
      <alignment/>
      <protection/>
    </xf>
    <xf numFmtId="0" fontId="9" fillId="34" borderId="15" xfId="0" applyNumberFormat="1" applyFont="1" applyFill="1" applyBorder="1" applyAlignment="1" applyProtection="1">
      <alignment/>
      <protection/>
    </xf>
    <xf numFmtId="0" fontId="6" fillId="0" borderId="16" xfId="0" applyNumberFormat="1" applyFont="1" applyBorder="1" applyAlignment="1" applyProtection="1">
      <alignment vertical="center"/>
      <protection/>
    </xf>
    <xf numFmtId="0" fontId="11" fillId="34" borderId="47" xfId="0" applyNumberFormat="1" applyFont="1" applyFill="1" applyBorder="1" applyAlignment="1" applyProtection="1">
      <alignment horizontal="center" vertical="center"/>
      <protection/>
    </xf>
    <xf numFmtId="0" fontId="11" fillId="34" borderId="48" xfId="0" applyNumberFormat="1" applyFont="1" applyFill="1" applyBorder="1" applyAlignment="1" applyProtection="1">
      <alignment horizontal="center" vertical="center"/>
      <protection/>
    </xf>
    <xf numFmtId="0" fontId="11" fillId="34" borderId="49" xfId="0" applyNumberFormat="1" applyFont="1" applyFill="1" applyBorder="1" applyAlignment="1" applyProtection="1">
      <alignment horizontal="center" vertical="center"/>
      <protection/>
    </xf>
    <xf numFmtId="0" fontId="2" fillId="0" borderId="20" xfId="0" applyNumberFormat="1" applyFont="1" applyBorder="1" applyAlignment="1" applyProtection="1">
      <alignment vertical="center"/>
      <protection/>
    </xf>
    <xf numFmtId="0" fontId="17" fillId="0" borderId="0" xfId="0" applyFont="1" applyAlignment="1">
      <alignment horizontal="center" vertical="center"/>
    </xf>
    <xf numFmtId="0" fontId="6" fillId="0" borderId="0" xfId="0" applyNumberFormat="1" applyFont="1" applyAlignment="1" applyProtection="1">
      <alignment vertical="top" wrapText="1"/>
      <protection/>
    </xf>
    <xf numFmtId="0" fontId="6" fillId="0" borderId="0" xfId="0" applyNumberFormat="1" applyFont="1" applyAlignment="1">
      <alignment/>
    </xf>
    <xf numFmtId="0" fontId="0" fillId="0" borderId="50" xfId="0" applyNumberFormat="1" applyBorder="1" applyAlignment="1" applyProtection="1">
      <alignment horizontal="center" vertical="center" wrapText="1"/>
      <protection/>
    </xf>
    <xf numFmtId="0" fontId="0" fillId="0" borderId="51" xfId="0" applyNumberFormat="1" applyBorder="1" applyAlignment="1">
      <alignment vertical="center" wrapText="1"/>
    </xf>
    <xf numFmtId="0" fontId="0" fillId="0" borderId="17" xfId="0" applyNumberFormat="1" applyBorder="1" applyAlignment="1">
      <alignment vertical="center" wrapText="1"/>
    </xf>
    <xf numFmtId="0" fontId="0" fillId="0" borderId="50" xfId="0" applyNumberFormat="1" applyFont="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17" xfId="0" applyBorder="1" applyAlignment="1">
      <alignment horizontal="center" vertical="center" wrapText="1"/>
    </xf>
    <xf numFmtId="0" fontId="0" fillId="0" borderId="52" xfId="0" applyNumberFormat="1" applyFont="1" applyBorder="1" applyAlignment="1" applyProtection="1">
      <alignment horizontal="center" vertical="center" wrapText="1"/>
      <protection/>
    </xf>
    <xf numFmtId="0" fontId="0" fillId="0" borderId="53" xfId="0" applyNumberFormat="1" applyFont="1" applyBorder="1" applyAlignment="1" applyProtection="1">
      <alignment horizontal="center" vertical="center" wrapText="1"/>
      <protection/>
    </xf>
    <xf numFmtId="0" fontId="0" fillId="0" borderId="54" xfId="0" applyNumberFormat="1" applyFont="1" applyBorder="1" applyAlignment="1" applyProtection="1">
      <alignment horizontal="center" vertical="center" wrapText="1"/>
      <protection/>
    </xf>
    <xf numFmtId="0" fontId="0" fillId="0" borderId="55" xfId="0" applyNumberFormat="1" applyFont="1" applyBorder="1" applyAlignment="1" applyProtection="1">
      <alignment horizontal="center" vertical="center" wrapText="1"/>
      <protection/>
    </xf>
    <xf numFmtId="0" fontId="0" fillId="0" borderId="56" xfId="0" applyNumberFormat="1" applyFont="1" applyBorder="1" applyAlignment="1" applyProtection="1">
      <alignment horizontal="center" vertical="center" wrapText="1"/>
      <protection/>
    </xf>
    <xf numFmtId="0" fontId="0" fillId="0" borderId="42"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15" xfId="0" applyNumberFormat="1" applyFont="1" applyBorder="1" applyAlignment="1" applyProtection="1">
      <alignment horizontal="center" vertical="center"/>
      <protection/>
    </xf>
    <xf numFmtId="0" fontId="4"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left" vertical="center" wrapText="1"/>
      <protection/>
    </xf>
    <xf numFmtId="0" fontId="11" fillId="34" borderId="23" xfId="0" applyNumberFormat="1" applyFont="1" applyFill="1" applyBorder="1" applyAlignment="1" applyProtection="1">
      <alignment horizontal="center"/>
      <protection/>
    </xf>
    <xf numFmtId="0" fontId="0" fillId="0" borderId="14" xfId="0" applyBorder="1" applyAlignment="1">
      <alignment horizontal="center"/>
    </xf>
    <xf numFmtId="0" fontId="0" fillId="0" borderId="15" xfId="0" applyBorder="1" applyAlignment="1">
      <alignment horizontal="center"/>
    </xf>
    <xf numFmtId="0" fontId="11" fillId="34" borderId="10" xfId="0" applyNumberFormat="1" applyFont="1" applyFill="1" applyBorder="1" applyAlignment="1" applyProtection="1">
      <alignment horizontal="center"/>
      <protection/>
    </xf>
    <xf numFmtId="0" fontId="0" fillId="0" borderId="11" xfId="0" applyBorder="1" applyAlignment="1">
      <alignment horizontal="center"/>
    </xf>
    <xf numFmtId="0" fontId="0" fillId="0" borderId="12" xfId="0" applyBorder="1" applyAlignment="1">
      <alignment horizontal="center"/>
    </xf>
    <xf numFmtId="0" fontId="2" fillId="0" borderId="0" xfId="0" applyNumberFormat="1" applyFont="1" applyAlignment="1" applyProtection="1">
      <alignment horizontal="left" vertical="top" wrapText="1"/>
      <protection/>
    </xf>
    <xf numFmtId="0" fontId="0" fillId="0" borderId="57" xfId="0" applyNumberFormat="1" applyBorder="1" applyAlignment="1" applyProtection="1">
      <alignment wrapText="1"/>
      <protection locked="0"/>
    </xf>
    <xf numFmtId="0" fontId="0" fillId="0" borderId="58" xfId="0" applyNumberFormat="1" applyBorder="1" applyAlignment="1" applyProtection="1">
      <alignment wrapText="1"/>
      <protection locked="0"/>
    </xf>
    <xf numFmtId="0" fontId="0" fillId="0" borderId="59" xfId="0" applyNumberFormat="1" applyBorder="1" applyAlignment="1" applyProtection="1">
      <alignment wrapText="1"/>
      <protection locked="0"/>
    </xf>
    <xf numFmtId="0" fontId="7" fillId="33" borderId="23" xfId="0" applyNumberFormat="1" applyFont="1" applyFill="1" applyBorder="1" applyAlignment="1" applyProtection="1">
      <alignment/>
      <protection locked="0"/>
    </xf>
    <xf numFmtId="0" fontId="7" fillId="0" borderId="14" xfId="0" applyNumberFormat="1" applyFont="1" applyBorder="1" applyAlignment="1" applyProtection="1">
      <alignment/>
      <protection locked="0"/>
    </xf>
    <xf numFmtId="0" fontId="2" fillId="0" borderId="50" xfId="0" applyNumberFormat="1" applyFont="1" applyBorder="1" applyAlignment="1" applyProtection="1">
      <alignment horizontal="center" vertical="center" wrapText="1"/>
      <protection/>
    </xf>
    <xf numFmtId="0" fontId="2" fillId="0" borderId="51" xfId="0" applyNumberFormat="1" applyFont="1" applyBorder="1" applyAlignment="1">
      <alignment vertical="center" wrapText="1"/>
    </xf>
    <xf numFmtId="0" fontId="2" fillId="0" borderId="17" xfId="0" applyNumberFormat="1" applyFont="1" applyBorder="1" applyAlignment="1">
      <alignment vertical="center" wrapText="1"/>
    </xf>
    <xf numFmtId="0" fontId="2" fillId="0" borderId="10" xfId="0" applyNumberFormat="1" applyFont="1" applyBorder="1" applyAlignment="1" applyProtection="1">
      <alignment horizontal="center" vertical="center" wrapText="1"/>
      <protection/>
    </xf>
    <xf numFmtId="0" fontId="2" fillId="0" borderId="13" xfId="0" applyNumberFormat="1" applyFont="1" applyBorder="1" applyAlignment="1">
      <alignment vertical="center" wrapText="1"/>
    </xf>
    <xf numFmtId="0" fontId="2" fillId="0" borderId="23" xfId="0" applyNumberFormat="1"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ph.ca.gov/pubsforms/forms/Pages/CD-Report-Forms.aspx" TargetMode="External" /><Relationship Id="rId2" Type="http://schemas.openxmlformats.org/officeDocument/2006/relationships/hyperlink" Target="http://www.cdph.ca.gov/pubsforms/forms/Pages/CD-Report-Forms.asp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dph.ca.gov/pubsforms/forms/Pages/CD-Report-Forms.aspx" TargetMode="External" /><Relationship Id="rId2" Type="http://schemas.openxmlformats.org/officeDocument/2006/relationships/hyperlink" Target="http://www.cdph.ca.gov/pubsforms/forms/Pages/CD-Report-Forms.asp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46"/>
  <sheetViews>
    <sheetView showGridLines="0" tabSelected="1" zoomScale="70" zoomScaleNormal="70" zoomScalePageLayoutView="0" workbookViewId="0" topLeftCell="A1">
      <selection activeCell="A1" sqref="A1"/>
    </sheetView>
  </sheetViews>
  <sheetFormatPr defaultColWidth="10.57421875" defaultRowHeight="12.75"/>
  <cols>
    <col min="1" max="1" width="5.7109375" style="1" customWidth="1"/>
    <col min="2" max="2" width="21.28125" style="1" customWidth="1"/>
    <col min="3" max="10" width="8.140625" style="1" customWidth="1"/>
    <col min="11" max="11" width="10.57421875" style="1" customWidth="1"/>
    <col min="12" max="15" width="9.28125" style="1" customWidth="1"/>
    <col min="16" max="19" width="10.57421875" style="1" hidden="1" customWidth="1"/>
    <col min="20" max="16384" width="10.57421875" style="1" customWidth="1"/>
  </cols>
  <sheetData>
    <row r="1" spans="1:21" ht="26.25" customHeight="1">
      <c r="A1" s="46"/>
      <c r="B1" s="114" t="s">
        <v>48</v>
      </c>
      <c r="C1" s="114"/>
      <c r="D1" s="114"/>
      <c r="E1" s="114"/>
      <c r="F1" s="114"/>
      <c r="G1" s="114"/>
      <c r="H1" s="114"/>
      <c r="I1" s="114"/>
      <c r="J1" s="114"/>
      <c r="K1" s="114"/>
      <c r="L1" s="114"/>
      <c r="M1" s="114"/>
      <c r="N1" s="114"/>
      <c r="O1" s="114"/>
      <c r="P1" s="114"/>
      <c r="Q1" s="114"/>
      <c r="R1" s="114"/>
      <c r="S1" s="114"/>
      <c r="T1" s="114"/>
      <c r="U1" s="27"/>
    </row>
    <row r="2" spans="2:9" ht="27.75" customHeight="1">
      <c r="B2" s="2" t="s">
        <v>38</v>
      </c>
      <c r="C2" s="3"/>
      <c r="D2" s="3"/>
      <c r="E2" s="4"/>
      <c r="F2" s="3"/>
      <c r="H2" s="4"/>
      <c r="I2" s="4"/>
    </row>
    <row r="3" spans="7:20" ht="12" customHeight="1">
      <c r="G3" s="3"/>
      <c r="H3" s="3"/>
      <c r="I3" s="3"/>
      <c r="J3" s="3"/>
      <c r="K3" s="3"/>
      <c r="L3" s="3"/>
      <c r="M3" s="3"/>
      <c r="N3" s="3"/>
      <c r="T3" s="5"/>
    </row>
    <row r="4" spans="2:20" ht="75" customHeight="1">
      <c r="B4" s="115" t="s">
        <v>40</v>
      </c>
      <c r="C4" s="115"/>
      <c r="D4" s="115"/>
      <c r="E4" s="115"/>
      <c r="F4" s="115"/>
      <c r="G4" s="115"/>
      <c r="H4" s="115"/>
      <c r="I4" s="115"/>
      <c r="J4" s="115"/>
      <c r="K4" s="115"/>
      <c r="L4" s="115"/>
      <c r="M4" s="115"/>
      <c r="N4" s="115"/>
      <c r="O4" s="115"/>
      <c r="P4" s="116"/>
      <c r="Q4" s="116"/>
      <c r="R4" s="116"/>
      <c r="S4" s="116"/>
      <c r="T4" s="116"/>
    </row>
    <row r="5" spans="2:20" ht="9.75" customHeight="1">
      <c r="B5" s="56"/>
      <c r="C5" s="56"/>
      <c r="D5" s="56"/>
      <c r="E5" s="56"/>
      <c r="F5" s="56"/>
      <c r="G5" s="56"/>
      <c r="H5" s="56"/>
      <c r="I5" s="56"/>
      <c r="J5" s="56"/>
      <c r="K5" s="56"/>
      <c r="L5" s="56"/>
      <c r="M5" s="56"/>
      <c r="N5" s="56"/>
      <c r="O5" s="56"/>
      <c r="P5" s="52"/>
      <c r="Q5" s="52"/>
      <c r="R5" s="52"/>
      <c r="S5" s="52"/>
      <c r="T5" s="52"/>
    </row>
    <row r="6" spans="2:20" ht="19.5" customHeight="1">
      <c r="B6" s="55" t="s">
        <v>49</v>
      </c>
      <c r="C6" s="53"/>
      <c r="D6" s="53"/>
      <c r="E6" s="53"/>
      <c r="F6" s="53"/>
      <c r="G6" s="53"/>
      <c r="H6" s="53"/>
      <c r="I6" s="53"/>
      <c r="J6" s="53"/>
      <c r="K6" s="53"/>
      <c r="L6" s="53"/>
      <c r="M6" s="53"/>
      <c r="N6" s="53"/>
      <c r="O6" s="53"/>
      <c r="P6" s="53"/>
      <c r="Q6" s="53"/>
      <c r="R6" s="53"/>
      <c r="S6" s="53"/>
      <c r="T6" s="57"/>
    </row>
    <row r="7" spans="2:20" ht="19.5" customHeight="1">
      <c r="B7" s="49" t="s">
        <v>37</v>
      </c>
      <c r="C7" s="50"/>
      <c r="D7" s="50"/>
      <c r="E7" s="50"/>
      <c r="F7" s="50"/>
      <c r="G7" s="50"/>
      <c r="H7" s="50"/>
      <c r="I7" s="50"/>
      <c r="J7" s="50"/>
      <c r="K7" s="47"/>
      <c r="L7" s="47"/>
      <c r="M7" s="47"/>
      <c r="N7" s="47"/>
      <c r="O7" s="47"/>
      <c r="P7" s="48"/>
      <c r="Q7" s="48"/>
      <c r="R7" s="48"/>
      <c r="S7" s="48"/>
      <c r="T7" s="48"/>
    </row>
    <row r="8" ht="19.5" customHeight="1" thickBot="1"/>
    <row r="9" spans="3:20" ht="13.5" thickTop="1">
      <c r="C9" s="6" t="s">
        <v>0</v>
      </c>
      <c r="D9" s="7"/>
      <c r="E9" s="7"/>
      <c r="F9" s="7"/>
      <c r="G9" s="7"/>
      <c r="H9" s="7"/>
      <c r="I9" s="7"/>
      <c r="J9" s="7"/>
      <c r="K9" s="8"/>
      <c r="L9" s="9"/>
      <c r="M9" s="7"/>
      <c r="N9" s="7"/>
      <c r="O9" s="7"/>
      <c r="P9" s="7"/>
      <c r="Q9" s="7"/>
      <c r="R9" s="7"/>
      <c r="S9" s="7"/>
      <c r="T9" s="10"/>
    </row>
    <row r="10" spans="3:20" ht="36" customHeight="1" thickBot="1">
      <c r="C10" s="11" t="s">
        <v>1</v>
      </c>
      <c r="K10" s="12"/>
      <c r="L10" s="13"/>
      <c r="M10" s="13"/>
      <c r="O10" s="14"/>
      <c r="P10" s="13"/>
      <c r="Q10" s="13"/>
      <c r="R10" s="13"/>
      <c r="S10" s="13"/>
      <c r="T10" s="15"/>
    </row>
    <row r="11" spans="3:20" ht="15.75" customHeight="1" thickTop="1">
      <c r="C11" s="16" t="s">
        <v>2</v>
      </c>
      <c r="D11" s="17"/>
      <c r="E11" s="18"/>
      <c r="F11" s="19"/>
      <c r="G11" s="20" t="s">
        <v>3</v>
      </c>
      <c r="H11" s="17"/>
      <c r="I11" s="20"/>
      <c r="J11" s="21"/>
      <c r="K11" s="117" t="s">
        <v>32</v>
      </c>
      <c r="L11" s="120" t="s">
        <v>33</v>
      </c>
      <c r="M11" s="123" t="s">
        <v>34</v>
      </c>
      <c r="N11" s="126" t="s">
        <v>35</v>
      </c>
      <c r="O11" s="129" t="s">
        <v>44</v>
      </c>
      <c r="P11" s="130"/>
      <c r="Q11" s="130"/>
      <c r="R11" s="130"/>
      <c r="S11" s="130"/>
      <c r="T11" s="131"/>
    </row>
    <row r="12" spans="2:20" ht="15.75" thickBot="1">
      <c r="B12" s="22"/>
      <c r="C12" s="105" t="s">
        <v>5</v>
      </c>
      <c r="D12" s="106"/>
      <c r="E12" s="107"/>
      <c r="F12" s="108"/>
      <c r="G12" s="106" t="s">
        <v>6</v>
      </c>
      <c r="H12" s="13"/>
      <c r="I12" s="107"/>
      <c r="J12" s="108"/>
      <c r="K12" s="118"/>
      <c r="L12" s="121"/>
      <c r="M12" s="124"/>
      <c r="N12" s="127"/>
      <c r="O12" s="132"/>
      <c r="P12" s="133"/>
      <c r="Q12" s="133"/>
      <c r="R12" s="133"/>
      <c r="S12" s="133"/>
      <c r="T12" s="134"/>
    </row>
    <row r="13" spans="2:20" ht="19.5" customHeight="1" thickBot="1" thickTop="1">
      <c r="B13" s="23" t="s">
        <v>9</v>
      </c>
      <c r="C13" s="24" t="s">
        <v>10</v>
      </c>
      <c r="D13" s="25" t="s">
        <v>11</v>
      </c>
      <c r="E13" s="25" t="s">
        <v>12</v>
      </c>
      <c r="F13" s="26" t="s">
        <v>13</v>
      </c>
      <c r="G13" s="25" t="s">
        <v>10</v>
      </c>
      <c r="H13" s="25" t="s">
        <v>11</v>
      </c>
      <c r="I13" s="25" t="s">
        <v>12</v>
      </c>
      <c r="J13" s="26" t="s">
        <v>13</v>
      </c>
      <c r="K13" s="119"/>
      <c r="L13" s="122"/>
      <c r="M13" s="125"/>
      <c r="N13" s="128"/>
      <c r="O13" s="30" t="s">
        <v>36</v>
      </c>
      <c r="P13" s="31"/>
      <c r="Q13" s="31"/>
      <c r="R13" s="31"/>
      <c r="S13" s="31"/>
      <c r="T13" s="32" t="s">
        <v>4</v>
      </c>
    </row>
    <row r="14" spans="2:20" ht="18" customHeight="1" thickTop="1">
      <c r="B14" s="82" t="s">
        <v>14</v>
      </c>
      <c r="C14" s="82">
        <v>29</v>
      </c>
      <c r="D14" s="83">
        <v>17</v>
      </c>
      <c r="E14" s="60">
        <f aca="true" t="shared" si="0" ref="E14:E34">IF(C14+D14=0,"",C14+D14)</f>
        <v>46</v>
      </c>
      <c r="F14" s="61">
        <f aca="true" t="shared" si="1" ref="F14:F34">IF(ISERROR(100*C14/E14),"",100*C14/E14)</f>
        <v>63.04347826086956</v>
      </c>
      <c r="G14" s="82">
        <v>17</v>
      </c>
      <c r="H14" s="83">
        <v>12</v>
      </c>
      <c r="I14" s="60">
        <f aca="true" t="shared" si="2" ref="I14:I34">IF(G14+H14=0,"",G14+H14)</f>
        <v>29</v>
      </c>
      <c r="J14" s="62">
        <f aca="true" t="shared" si="3" ref="J14:J34">IF(ISERROR(100*G14/I14),"",100*G14/I14)</f>
        <v>58.62068965517241</v>
      </c>
      <c r="K14" s="99">
        <f aca="true" t="shared" si="4" ref="K14:K34">IF(ISERROR(F14-J14),"",F14-J14)</f>
        <v>4.42278860569715</v>
      </c>
      <c r="L14" s="96">
        <f aca="true" t="shared" si="5" ref="L14:L34">IF(ISERROR((C14/E14)/(G14/I14)),"",(C14/E14)/(G14/I14))</f>
        <v>1.0754475703324808</v>
      </c>
      <c r="M14" s="63">
        <f aca="true" t="shared" si="6" ref="M14:M26">IF(ISERROR(EXP((LN(L14)-P14))),"",EXP((LN(L14)-P14)))</f>
        <v>0.7373398571083041</v>
      </c>
      <c r="N14" s="103">
        <f aca="true" t="shared" si="7" ref="N14:N34">IF(ISERROR(EXP((LN(L14)+P14))),"",EXP((LN(L14)+P14)))</f>
        <v>1.5685948147031352</v>
      </c>
      <c r="O14" s="63">
        <f aca="true" t="shared" si="8" ref="O14:O35">IF(ISERROR((R14*S14)/Q14),"",(R14*S14)/Q14)</f>
        <v>0.14670794288013414</v>
      </c>
      <c r="P14" s="84">
        <f aca="true" t="shared" si="9" ref="P14:P25">1.96*(((D14/C14)/(C14+D14))+((H14/G14)/(G14+H14)))^0.5</f>
        <v>0.37744327667872746</v>
      </c>
      <c r="Q14" s="84">
        <f aca="true" t="shared" si="10" ref="Q14:Q25">(C14+G14)*(D14+H14)*(C14+D14)*(G14+H14)</f>
        <v>1779556</v>
      </c>
      <c r="R14" s="84">
        <f>((C14*H14)-(D14*G14))^2</f>
        <v>3481</v>
      </c>
      <c r="S14" s="84">
        <f aca="true" t="shared" si="11" ref="S14:S25">C14+D14+H14+G14</f>
        <v>75</v>
      </c>
      <c r="T14" s="85">
        <f>IF(ISERROR(CHIDIST(O14,1)),"",CHIDIST(O14,1))</f>
        <v>0.7017014287731126</v>
      </c>
    </row>
    <row r="15" spans="2:20" ht="18" customHeight="1">
      <c r="B15" s="86" t="s">
        <v>15</v>
      </c>
      <c r="C15" s="86">
        <v>26</v>
      </c>
      <c r="D15" s="87">
        <v>17</v>
      </c>
      <c r="E15" s="60">
        <f t="shared" si="0"/>
        <v>43</v>
      </c>
      <c r="F15" s="61">
        <f t="shared" si="1"/>
        <v>60.46511627906977</v>
      </c>
      <c r="G15" s="86">
        <v>20</v>
      </c>
      <c r="H15" s="87">
        <v>12</v>
      </c>
      <c r="I15" s="60">
        <f t="shared" si="2"/>
        <v>32</v>
      </c>
      <c r="J15" s="62">
        <f t="shared" si="3"/>
        <v>62.5</v>
      </c>
      <c r="K15" s="99">
        <f t="shared" si="4"/>
        <v>-2.0348837209302317</v>
      </c>
      <c r="L15" s="96">
        <f t="shared" si="5"/>
        <v>0.9674418604651163</v>
      </c>
      <c r="M15" s="63">
        <f t="shared" si="6"/>
        <v>0.6741715337903476</v>
      </c>
      <c r="N15" s="103">
        <f t="shared" si="7"/>
        <v>1.388287262913808</v>
      </c>
      <c r="O15" s="63">
        <f t="shared" si="8"/>
        <v>0.03203340190369931</v>
      </c>
      <c r="P15" s="84">
        <f t="shared" si="9"/>
        <v>0.3611707508507925</v>
      </c>
      <c r="Q15" s="84">
        <f t="shared" si="10"/>
        <v>1835584</v>
      </c>
      <c r="R15" s="84">
        <f>((C15*H15)-(D15*G15))^2</f>
        <v>784</v>
      </c>
      <c r="S15" s="84">
        <f t="shared" si="11"/>
        <v>75</v>
      </c>
      <c r="T15" s="85">
        <f>IF(ISERROR(CHIDIST(O15,1)),"",CHIDIST(O15,1))</f>
        <v>0.8579543676708544</v>
      </c>
    </row>
    <row r="16" spans="2:20" ht="18" customHeight="1">
      <c r="B16" s="86" t="s">
        <v>16</v>
      </c>
      <c r="C16" s="86">
        <v>23</v>
      </c>
      <c r="D16" s="87">
        <v>14</v>
      </c>
      <c r="E16" s="60">
        <f t="shared" si="0"/>
        <v>37</v>
      </c>
      <c r="F16" s="61">
        <f t="shared" si="1"/>
        <v>62.16216216216216</v>
      </c>
      <c r="G16" s="86">
        <v>23</v>
      </c>
      <c r="H16" s="87">
        <v>14</v>
      </c>
      <c r="I16" s="60">
        <f t="shared" si="2"/>
        <v>37</v>
      </c>
      <c r="J16" s="62">
        <f t="shared" si="3"/>
        <v>62.16216216216216</v>
      </c>
      <c r="K16" s="99">
        <f t="shared" si="4"/>
        <v>0</v>
      </c>
      <c r="L16" s="96">
        <f t="shared" si="5"/>
        <v>1</v>
      </c>
      <c r="M16" s="63">
        <f t="shared" si="6"/>
        <v>0.7008053308881715</v>
      </c>
      <c r="N16" s="103">
        <f t="shared" si="7"/>
        <v>1.4269297848129119</v>
      </c>
      <c r="O16" s="63">
        <f t="shared" si="8"/>
        <v>0</v>
      </c>
      <c r="P16" s="84">
        <f t="shared" si="9"/>
        <v>0.35552513252791207</v>
      </c>
      <c r="Q16" s="84">
        <f t="shared" si="10"/>
        <v>1763272</v>
      </c>
      <c r="R16" s="84">
        <f aca="true" t="shared" si="12" ref="R16:R34">((C16*H16)-(D16*G16))^2</f>
        <v>0</v>
      </c>
      <c r="S16" s="84">
        <f t="shared" si="11"/>
        <v>74</v>
      </c>
      <c r="T16" s="85">
        <f aca="true" t="shared" si="13" ref="T16:T35">IF(ISERROR(CHIDIST(O16,1)),"",CHIDIST(O16,1))</f>
        <v>1</v>
      </c>
    </row>
    <row r="17" spans="2:20" ht="18" customHeight="1">
      <c r="B17" s="86" t="s">
        <v>17</v>
      </c>
      <c r="C17" s="86">
        <v>18</v>
      </c>
      <c r="D17" s="87">
        <v>10</v>
      </c>
      <c r="E17" s="60">
        <f t="shared" si="0"/>
        <v>28</v>
      </c>
      <c r="F17" s="61">
        <f t="shared" si="1"/>
        <v>64.28571428571429</v>
      </c>
      <c r="G17" s="86">
        <v>28</v>
      </c>
      <c r="H17" s="87">
        <v>19</v>
      </c>
      <c r="I17" s="60">
        <f t="shared" si="2"/>
        <v>47</v>
      </c>
      <c r="J17" s="62">
        <f t="shared" si="3"/>
        <v>59.57446808510638</v>
      </c>
      <c r="K17" s="99">
        <f t="shared" si="4"/>
        <v>4.71124620060791</v>
      </c>
      <c r="L17" s="96">
        <f t="shared" si="5"/>
        <v>1.0790816326530615</v>
      </c>
      <c r="M17" s="63">
        <f t="shared" si="6"/>
        <v>0.7506803207142471</v>
      </c>
      <c r="N17" s="103">
        <f t="shared" si="7"/>
        <v>1.55114918800761</v>
      </c>
      <c r="O17" s="63">
        <f t="shared" si="8"/>
        <v>0.16422259994622748</v>
      </c>
      <c r="P17" s="84">
        <f t="shared" si="9"/>
        <v>0.36288572858333273</v>
      </c>
      <c r="Q17" s="84">
        <f t="shared" si="10"/>
        <v>1755544</v>
      </c>
      <c r="R17" s="84">
        <f t="shared" si="12"/>
        <v>3844</v>
      </c>
      <c r="S17" s="84">
        <f t="shared" si="11"/>
        <v>75</v>
      </c>
      <c r="T17" s="85">
        <f t="shared" si="13"/>
        <v>0.685298255607167</v>
      </c>
    </row>
    <row r="18" spans="2:20" ht="18" customHeight="1">
      <c r="B18" s="86" t="s">
        <v>18</v>
      </c>
      <c r="C18" s="86">
        <v>16</v>
      </c>
      <c r="D18" s="87">
        <v>7</v>
      </c>
      <c r="E18" s="60">
        <f t="shared" si="0"/>
        <v>23</v>
      </c>
      <c r="F18" s="61">
        <f t="shared" si="1"/>
        <v>69.56521739130434</v>
      </c>
      <c r="G18" s="86">
        <v>30</v>
      </c>
      <c r="H18" s="87">
        <v>22</v>
      </c>
      <c r="I18" s="60">
        <f t="shared" si="2"/>
        <v>52</v>
      </c>
      <c r="J18" s="62">
        <f t="shared" si="3"/>
        <v>57.69230769230769</v>
      </c>
      <c r="K18" s="99">
        <f t="shared" si="4"/>
        <v>11.87290969899665</v>
      </c>
      <c r="L18" s="96">
        <f t="shared" si="5"/>
        <v>1.2057971014492754</v>
      </c>
      <c r="M18" s="63">
        <f t="shared" si="6"/>
        <v>0.84401856383793</v>
      </c>
      <c r="N18" s="103">
        <f t="shared" si="7"/>
        <v>1.7226477143489272</v>
      </c>
      <c r="O18" s="63">
        <f t="shared" si="8"/>
        <v>0.9478747248449354</v>
      </c>
      <c r="P18" s="84">
        <f t="shared" si="9"/>
        <v>0.3567216327893341</v>
      </c>
      <c r="Q18" s="84">
        <f t="shared" si="10"/>
        <v>1595464</v>
      </c>
      <c r="R18" s="84">
        <f t="shared" si="12"/>
        <v>20164</v>
      </c>
      <c r="S18" s="84">
        <f t="shared" si="11"/>
        <v>75</v>
      </c>
      <c r="T18" s="85">
        <f t="shared" si="13"/>
        <v>0.3302608584097683</v>
      </c>
    </row>
    <row r="19" spans="2:20" ht="18" customHeight="1">
      <c r="B19" s="86" t="s">
        <v>19</v>
      </c>
      <c r="C19" s="86">
        <v>21</v>
      </c>
      <c r="D19" s="87">
        <v>16</v>
      </c>
      <c r="E19" s="60">
        <f t="shared" si="0"/>
        <v>37</v>
      </c>
      <c r="F19" s="61">
        <f t="shared" si="1"/>
        <v>56.75675675675676</v>
      </c>
      <c r="G19" s="86">
        <v>25</v>
      </c>
      <c r="H19" s="87">
        <v>13</v>
      </c>
      <c r="I19" s="60">
        <f t="shared" si="2"/>
        <v>38</v>
      </c>
      <c r="J19" s="62">
        <f t="shared" si="3"/>
        <v>65.78947368421052</v>
      </c>
      <c r="K19" s="99">
        <f t="shared" si="4"/>
        <v>-9.032716927453762</v>
      </c>
      <c r="L19" s="96">
        <f t="shared" si="5"/>
        <v>0.8627027027027026</v>
      </c>
      <c r="M19" s="63">
        <f t="shared" si="6"/>
        <v>0.6001615409753981</v>
      </c>
      <c r="N19" s="103">
        <f t="shared" si="7"/>
        <v>1.2400927124403265</v>
      </c>
      <c r="O19" s="63">
        <f t="shared" si="8"/>
        <v>0.644952239385286</v>
      </c>
      <c r="P19" s="84">
        <f t="shared" si="9"/>
        <v>0.36287128498160476</v>
      </c>
      <c r="Q19" s="84">
        <f t="shared" si="10"/>
        <v>1875604</v>
      </c>
      <c r="R19" s="84">
        <f t="shared" si="12"/>
        <v>16129</v>
      </c>
      <c r="S19" s="84">
        <f t="shared" si="11"/>
        <v>75</v>
      </c>
      <c r="T19" s="85">
        <f t="shared" si="13"/>
        <v>0.4219231881090244</v>
      </c>
    </row>
    <row r="20" spans="2:20" ht="18" customHeight="1">
      <c r="B20" s="86" t="s">
        <v>20</v>
      </c>
      <c r="C20" s="86">
        <v>18</v>
      </c>
      <c r="D20" s="87">
        <v>9</v>
      </c>
      <c r="E20" s="60">
        <f t="shared" si="0"/>
        <v>27</v>
      </c>
      <c r="F20" s="61">
        <f t="shared" si="1"/>
        <v>66.66666666666667</v>
      </c>
      <c r="G20" s="86">
        <v>28</v>
      </c>
      <c r="H20" s="87">
        <v>20</v>
      </c>
      <c r="I20" s="60">
        <f t="shared" si="2"/>
        <v>48</v>
      </c>
      <c r="J20" s="62">
        <f t="shared" si="3"/>
        <v>58.333333333333336</v>
      </c>
      <c r="K20" s="99">
        <f t="shared" si="4"/>
        <v>8.333333333333336</v>
      </c>
      <c r="L20" s="96">
        <f t="shared" si="5"/>
        <v>1.1428571428571428</v>
      </c>
      <c r="M20" s="63">
        <f t="shared" si="6"/>
        <v>0.7987806983386516</v>
      </c>
      <c r="N20" s="103">
        <f t="shared" si="7"/>
        <v>1.6351452303443705</v>
      </c>
      <c r="O20" s="63">
        <f t="shared" si="8"/>
        <v>0.5059970014992504</v>
      </c>
      <c r="P20" s="84">
        <f t="shared" si="9"/>
        <v>0.3582002336786052</v>
      </c>
      <c r="Q20" s="84">
        <f t="shared" si="10"/>
        <v>1728864</v>
      </c>
      <c r="R20" s="84">
        <f t="shared" si="12"/>
        <v>11664</v>
      </c>
      <c r="S20" s="84">
        <f t="shared" si="11"/>
        <v>75</v>
      </c>
      <c r="T20" s="85">
        <f t="shared" si="13"/>
        <v>0.47687687702780457</v>
      </c>
    </row>
    <row r="21" spans="2:20" ht="18" customHeight="1">
      <c r="B21" s="86" t="s">
        <v>21</v>
      </c>
      <c r="C21" s="86">
        <v>2</v>
      </c>
      <c r="D21" s="87">
        <v>2</v>
      </c>
      <c r="E21" s="60">
        <f t="shared" si="0"/>
        <v>4</v>
      </c>
      <c r="F21" s="61">
        <f t="shared" si="1"/>
        <v>50</v>
      </c>
      <c r="G21" s="86">
        <v>44</v>
      </c>
      <c r="H21" s="87">
        <v>27</v>
      </c>
      <c r="I21" s="60">
        <f t="shared" si="2"/>
        <v>71</v>
      </c>
      <c r="J21" s="62">
        <f t="shared" si="3"/>
        <v>61.971830985915496</v>
      </c>
      <c r="K21" s="99">
        <f t="shared" si="4"/>
        <v>-11.971830985915496</v>
      </c>
      <c r="L21" s="96">
        <f t="shared" si="5"/>
        <v>0.8068181818181819</v>
      </c>
      <c r="M21" s="63">
        <f t="shared" si="6"/>
        <v>0.2977643644432944</v>
      </c>
      <c r="N21" s="103">
        <f t="shared" si="7"/>
        <v>2.1861433275584705</v>
      </c>
      <c r="O21" s="63">
        <f t="shared" si="8"/>
        <v>0.22884684418354204</v>
      </c>
      <c r="P21" s="84">
        <f t="shared" si="9"/>
        <v>0.9967958911710911</v>
      </c>
      <c r="Q21" s="84">
        <f t="shared" si="10"/>
        <v>378856</v>
      </c>
      <c r="R21" s="84">
        <f t="shared" si="12"/>
        <v>1156</v>
      </c>
      <c r="S21" s="84">
        <f t="shared" si="11"/>
        <v>75</v>
      </c>
      <c r="T21" s="85">
        <f t="shared" si="13"/>
        <v>0.6323801974580694</v>
      </c>
    </row>
    <row r="22" spans="2:20" ht="18" customHeight="1">
      <c r="B22" s="86" t="s">
        <v>22</v>
      </c>
      <c r="C22" s="86">
        <v>19</v>
      </c>
      <c r="D22" s="87">
        <v>12</v>
      </c>
      <c r="E22" s="60">
        <f t="shared" si="0"/>
        <v>31</v>
      </c>
      <c r="F22" s="61">
        <f t="shared" si="1"/>
        <v>61.29032258064516</v>
      </c>
      <c r="G22" s="86">
        <v>27</v>
      </c>
      <c r="H22" s="87">
        <v>17</v>
      </c>
      <c r="I22" s="60">
        <f t="shared" si="2"/>
        <v>44</v>
      </c>
      <c r="J22" s="62">
        <f t="shared" si="3"/>
        <v>61.36363636363637</v>
      </c>
      <c r="K22" s="99">
        <f t="shared" si="4"/>
        <v>-0.07331378299120672</v>
      </c>
      <c r="L22" s="96">
        <f t="shared" si="5"/>
        <v>0.998805256869773</v>
      </c>
      <c r="M22" s="63">
        <f t="shared" si="6"/>
        <v>0.6933536978609752</v>
      </c>
      <c r="N22" s="103">
        <f t="shared" si="7"/>
        <v>1.438821115728332</v>
      </c>
      <c r="O22" s="63">
        <f t="shared" si="8"/>
        <v>4.121839373568348E-05</v>
      </c>
      <c r="P22" s="84">
        <f t="shared" si="9"/>
        <v>0.3650195660665875</v>
      </c>
      <c r="Q22" s="84">
        <f t="shared" si="10"/>
        <v>1819576</v>
      </c>
      <c r="R22" s="84">
        <f t="shared" si="12"/>
        <v>1</v>
      </c>
      <c r="S22" s="84">
        <f t="shared" si="11"/>
        <v>75</v>
      </c>
      <c r="T22" s="85">
        <f t="shared" si="13"/>
        <v>0.9948774924196075</v>
      </c>
    </row>
    <row r="23" spans="2:20" ht="18" customHeight="1">
      <c r="B23" s="86" t="s">
        <v>23</v>
      </c>
      <c r="C23" s="86">
        <v>13</v>
      </c>
      <c r="D23" s="87">
        <v>11</v>
      </c>
      <c r="E23" s="60">
        <f t="shared" si="0"/>
        <v>24</v>
      </c>
      <c r="F23" s="61">
        <f t="shared" si="1"/>
        <v>54.166666666666664</v>
      </c>
      <c r="G23" s="86">
        <v>33</v>
      </c>
      <c r="H23" s="87">
        <v>18</v>
      </c>
      <c r="I23" s="60">
        <f t="shared" si="2"/>
        <v>51</v>
      </c>
      <c r="J23" s="62">
        <f t="shared" si="3"/>
        <v>64.70588235294117</v>
      </c>
      <c r="K23" s="99">
        <f t="shared" si="4"/>
        <v>-10.53921568627451</v>
      </c>
      <c r="L23" s="96">
        <f t="shared" si="5"/>
        <v>0.837121212121212</v>
      </c>
      <c r="M23" s="63">
        <f t="shared" si="6"/>
        <v>0.5499442627449731</v>
      </c>
      <c r="N23" s="103">
        <f t="shared" si="7"/>
        <v>1.274259904604656</v>
      </c>
      <c r="O23" s="63">
        <f t="shared" si="8"/>
        <v>0.7643696534085899</v>
      </c>
      <c r="P23" s="84">
        <f t="shared" si="9"/>
        <v>0.4201519447260341</v>
      </c>
      <c r="Q23" s="84">
        <f t="shared" si="10"/>
        <v>1632816</v>
      </c>
      <c r="R23" s="84">
        <f t="shared" si="12"/>
        <v>16641</v>
      </c>
      <c r="S23" s="84">
        <f t="shared" si="11"/>
        <v>75</v>
      </c>
      <c r="T23" s="85">
        <f t="shared" si="13"/>
        <v>0.38196450077576216</v>
      </c>
    </row>
    <row r="24" spans="2:20" ht="18" customHeight="1">
      <c r="B24" s="86" t="s">
        <v>24</v>
      </c>
      <c r="C24" s="86">
        <v>27</v>
      </c>
      <c r="D24" s="87">
        <v>13</v>
      </c>
      <c r="E24" s="60">
        <f t="shared" si="0"/>
        <v>40</v>
      </c>
      <c r="F24" s="61">
        <f t="shared" si="1"/>
        <v>67.5</v>
      </c>
      <c r="G24" s="86">
        <v>19</v>
      </c>
      <c r="H24" s="87">
        <v>16</v>
      </c>
      <c r="I24" s="60">
        <f t="shared" si="2"/>
        <v>35</v>
      </c>
      <c r="J24" s="62">
        <f t="shared" si="3"/>
        <v>54.285714285714285</v>
      </c>
      <c r="K24" s="99">
        <f t="shared" si="4"/>
        <v>13.214285714285715</v>
      </c>
      <c r="L24" s="96">
        <f t="shared" si="5"/>
        <v>1.2434210526315792</v>
      </c>
      <c r="M24" s="63">
        <f t="shared" si="6"/>
        <v>0.8568272135759915</v>
      </c>
      <c r="N24" s="103">
        <f t="shared" si="7"/>
        <v>1.8044430541307759</v>
      </c>
      <c r="O24" s="63">
        <f t="shared" si="8"/>
        <v>1.3744243949453845</v>
      </c>
      <c r="P24" s="84">
        <f t="shared" si="9"/>
        <v>0.3723854926896213</v>
      </c>
      <c r="Q24" s="84">
        <f t="shared" si="10"/>
        <v>1867600</v>
      </c>
      <c r="R24" s="84">
        <f t="shared" si="12"/>
        <v>34225</v>
      </c>
      <c r="S24" s="84">
        <f t="shared" si="11"/>
        <v>75</v>
      </c>
      <c r="T24" s="85">
        <f t="shared" si="13"/>
        <v>0.24105316361822854</v>
      </c>
    </row>
    <row r="25" spans="2:20" ht="18" customHeight="1">
      <c r="B25" s="86" t="s">
        <v>25</v>
      </c>
      <c r="C25" s="86">
        <v>43</v>
      </c>
      <c r="D25" s="87">
        <v>11</v>
      </c>
      <c r="E25" s="60">
        <f t="shared" si="0"/>
        <v>54</v>
      </c>
      <c r="F25" s="61">
        <f t="shared" si="1"/>
        <v>79.62962962962963</v>
      </c>
      <c r="G25" s="86">
        <v>3</v>
      </c>
      <c r="H25" s="87">
        <v>18</v>
      </c>
      <c r="I25" s="60">
        <f t="shared" si="2"/>
        <v>21</v>
      </c>
      <c r="J25" s="62">
        <f t="shared" si="3"/>
        <v>14.285714285714286</v>
      </c>
      <c r="K25" s="99">
        <f t="shared" si="4"/>
        <v>65.34391534391534</v>
      </c>
      <c r="L25" s="96">
        <f t="shared" si="5"/>
        <v>5.574074074074074</v>
      </c>
      <c r="M25" s="63">
        <f t="shared" si="6"/>
        <v>1.93830221270132</v>
      </c>
      <c r="N25" s="103">
        <f t="shared" si="7"/>
        <v>16.02964779159156</v>
      </c>
      <c r="O25" s="63">
        <f t="shared" si="8"/>
        <v>27.22254943956593</v>
      </c>
      <c r="P25" s="84">
        <f t="shared" si="9"/>
        <v>1.0563137763671266</v>
      </c>
      <c r="Q25" s="84">
        <f t="shared" si="10"/>
        <v>1512756</v>
      </c>
      <c r="R25" s="84">
        <f t="shared" si="12"/>
        <v>549081</v>
      </c>
      <c r="S25" s="84">
        <f t="shared" si="11"/>
        <v>75</v>
      </c>
      <c r="T25" s="85">
        <f t="shared" si="13"/>
        <v>1.8133141427979925E-07</v>
      </c>
    </row>
    <row r="26" spans="2:20" ht="18" customHeight="1">
      <c r="B26" s="86" t="s">
        <v>26</v>
      </c>
      <c r="C26" s="86">
        <v>25</v>
      </c>
      <c r="D26" s="87">
        <v>22</v>
      </c>
      <c r="E26" s="60">
        <f t="shared" si="0"/>
        <v>47</v>
      </c>
      <c r="F26" s="61">
        <f t="shared" si="1"/>
        <v>53.191489361702125</v>
      </c>
      <c r="G26" s="86">
        <v>20</v>
      </c>
      <c r="H26" s="87">
        <v>7</v>
      </c>
      <c r="I26" s="60">
        <f t="shared" si="2"/>
        <v>27</v>
      </c>
      <c r="J26" s="62">
        <f t="shared" si="3"/>
        <v>74.07407407407408</v>
      </c>
      <c r="K26" s="99">
        <f t="shared" si="4"/>
        <v>-20.88258471237195</v>
      </c>
      <c r="L26" s="96">
        <f t="shared" si="5"/>
        <v>0.7180851063829787</v>
      </c>
      <c r="M26" s="63">
        <f t="shared" si="6"/>
        <v>0.5065864862538758</v>
      </c>
      <c r="N26" s="103">
        <f t="shared" si="7"/>
        <v>1.0178838836033177</v>
      </c>
      <c r="O26" s="63">
        <f t="shared" si="8"/>
        <v>3.1379884000736693</v>
      </c>
      <c r="P26" s="84">
        <f>1.96*(((D26/C26)/(C26+D26))+((H26/G26)/(G26+H26)))^0.5</f>
        <v>0.348893032756105</v>
      </c>
      <c r="Q26" s="84">
        <f>(C26+G26)*(D26+H26)*(C26+D26)*(G26+H26)</f>
        <v>1656045</v>
      </c>
      <c r="R26" s="84">
        <f t="shared" si="12"/>
        <v>70225</v>
      </c>
      <c r="S26" s="84">
        <f>C26+D26+H26+G26</f>
        <v>74</v>
      </c>
      <c r="T26" s="85">
        <f t="shared" si="13"/>
        <v>0.07648809061549589</v>
      </c>
    </row>
    <row r="27" spans="2:20" ht="18" customHeight="1">
      <c r="B27" s="86" t="s">
        <v>27</v>
      </c>
      <c r="C27" s="86">
        <v>4</v>
      </c>
      <c r="D27" s="87">
        <v>4</v>
      </c>
      <c r="E27" s="60">
        <f t="shared" si="0"/>
        <v>8</v>
      </c>
      <c r="F27" s="61">
        <f t="shared" si="1"/>
        <v>50</v>
      </c>
      <c r="G27" s="86">
        <v>42</v>
      </c>
      <c r="H27" s="87">
        <v>27</v>
      </c>
      <c r="I27" s="60">
        <f t="shared" si="2"/>
        <v>69</v>
      </c>
      <c r="J27" s="62">
        <f t="shared" si="3"/>
        <v>60.869565217391305</v>
      </c>
      <c r="K27" s="99">
        <f t="shared" si="4"/>
        <v>-10.869565217391305</v>
      </c>
      <c r="L27" s="96">
        <f t="shared" si="5"/>
        <v>0.8214285714285714</v>
      </c>
      <c r="M27" s="63">
        <f>IF(ISERROR((R27*S27)/Q27),"",(R27*S27)/Q27)</f>
        <v>0.35215561924507593</v>
      </c>
      <c r="N27" s="103">
        <f t="shared" si="7"/>
        <v>1.6847464082053754</v>
      </c>
      <c r="O27" s="63">
        <f t="shared" si="8"/>
        <v>0.35215561924507593</v>
      </c>
      <c r="P27" s="84">
        <f aca="true" t="shared" si="14" ref="P27:P32">1.96*(((D27/C27)/(C27+D27))+((H27/G27)/(G27+H27)))^0.5</f>
        <v>0.7183253471428013</v>
      </c>
      <c r="Q27" s="84">
        <f aca="true" t="shared" si="15" ref="Q27:Q32">(C27+G27)*(D27+H27)*(C27+D27)*(G27+H27)</f>
        <v>787152</v>
      </c>
      <c r="R27" s="84">
        <f t="shared" si="12"/>
        <v>3600</v>
      </c>
      <c r="S27" s="84">
        <f aca="true" t="shared" si="16" ref="S27:S32">C27+D27+H27+G27</f>
        <v>77</v>
      </c>
      <c r="T27" s="85">
        <f t="shared" si="13"/>
        <v>0.5528954154985792</v>
      </c>
    </row>
    <row r="28" spans="2:20" ht="18" customHeight="1">
      <c r="B28" s="67"/>
      <c r="C28" s="67"/>
      <c r="D28" s="68"/>
      <c r="E28" s="60">
        <f t="shared" si="0"/>
      </c>
      <c r="F28" s="61">
        <f t="shared" si="1"/>
      </c>
      <c r="G28" s="67"/>
      <c r="H28" s="68"/>
      <c r="I28" s="60">
        <f t="shared" si="2"/>
      </c>
      <c r="J28" s="62">
        <f t="shared" si="3"/>
      </c>
      <c r="K28" s="99">
        <f t="shared" si="4"/>
      </c>
      <c r="L28" s="96">
        <f t="shared" si="5"/>
      </c>
      <c r="M28" s="63">
        <f>IF(ISERROR((R28*S28)/Q28),"",(R28*S28)/Q28)</f>
      </c>
      <c r="N28" s="103">
        <f t="shared" si="7"/>
      </c>
      <c r="O28" s="63">
        <f t="shared" si="8"/>
      </c>
      <c r="P28" s="84" t="e">
        <f t="shared" si="14"/>
        <v>#DIV/0!</v>
      </c>
      <c r="Q28" s="84">
        <f t="shared" si="15"/>
        <v>0</v>
      </c>
      <c r="R28" s="84">
        <f t="shared" si="12"/>
        <v>0</v>
      </c>
      <c r="S28" s="84">
        <f t="shared" si="16"/>
        <v>0</v>
      </c>
      <c r="T28" s="85">
        <f t="shared" si="13"/>
      </c>
    </row>
    <row r="29" spans="2:20" ht="18" customHeight="1">
      <c r="B29" s="67"/>
      <c r="C29" s="67"/>
      <c r="D29" s="68"/>
      <c r="E29" s="60">
        <f t="shared" si="0"/>
      </c>
      <c r="F29" s="61">
        <f t="shared" si="1"/>
      </c>
      <c r="G29" s="67"/>
      <c r="H29" s="68"/>
      <c r="I29" s="60">
        <f t="shared" si="2"/>
      </c>
      <c r="J29" s="62">
        <f t="shared" si="3"/>
      </c>
      <c r="K29" s="99">
        <f t="shared" si="4"/>
      </c>
      <c r="L29" s="96">
        <f t="shared" si="5"/>
      </c>
      <c r="M29" s="63">
        <f aca="true" t="shared" si="17" ref="M29:M34">IF(ISERROR((R29*S29)/Q29),"",(R29*S29)/Q29)</f>
      </c>
      <c r="N29" s="103">
        <f t="shared" si="7"/>
      </c>
      <c r="O29" s="63">
        <f t="shared" si="8"/>
      </c>
      <c r="P29" s="84" t="e">
        <f t="shared" si="14"/>
        <v>#DIV/0!</v>
      </c>
      <c r="Q29" s="84">
        <f t="shared" si="15"/>
        <v>0</v>
      </c>
      <c r="R29" s="84">
        <f t="shared" si="12"/>
        <v>0</v>
      </c>
      <c r="S29" s="84">
        <f t="shared" si="16"/>
        <v>0</v>
      </c>
      <c r="T29" s="85">
        <f t="shared" si="13"/>
      </c>
    </row>
    <row r="30" spans="2:20" ht="18" customHeight="1">
      <c r="B30" s="67"/>
      <c r="C30" s="67"/>
      <c r="D30" s="68"/>
      <c r="E30" s="60">
        <f t="shared" si="0"/>
      </c>
      <c r="F30" s="61">
        <f t="shared" si="1"/>
      </c>
      <c r="G30" s="67"/>
      <c r="H30" s="68"/>
      <c r="I30" s="60">
        <f t="shared" si="2"/>
      </c>
      <c r="J30" s="62">
        <f t="shared" si="3"/>
      </c>
      <c r="K30" s="99">
        <f t="shared" si="4"/>
      </c>
      <c r="L30" s="96">
        <f t="shared" si="5"/>
      </c>
      <c r="M30" s="63">
        <f t="shared" si="17"/>
      </c>
      <c r="N30" s="103">
        <f t="shared" si="7"/>
      </c>
      <c r="O30" s="63">
        <f t="shared" si="8"/>
      </c>
      <c r="P30" s="84" t="e">
        <f t="shared" si="14"/>
        <v>#DIV/0!</v>
      </c>
      <c r="Q30" s="84">
        <f t="shared" si="15"/>
        <v>0</v>
      </c>
      <c r="R30" s="84">
        <f t="shared" si="12"/>
        <v>0</v>
      </c>
      <c r="S30" s="84">
        <f t="shared" si="16"/>
        <v>0</v>
      </c>
      <c r="T30" s="85">
        <f t="shared" si="13"/>
      </c>
    </row>
    <row r="31" spans="2:20" ht="18" customHeight="1">
      <c r="B31" s="67"/>
      <c r="C31" s="67"/>
      <c r="D31" s="68"/>
      <c r="E31" s="60">
        <f t="shared" si="0"/>
      </c>
      <c r="F31" s="61">
        <f t="shared" si="1"/>
      </c>
      <c r="G31" s="67"/>
      <c r="H31" s="68"/>
      <c r="I31" s="60">
        <f t="shared" si="2"/>
      </c>
      <c r="J31" s="62">
        <f t="shared" si="3"/>
      </c>
      <c r="K31" s="99">
        <f t="shared" si="4"/>
      </c>
      <c r="L31" s="96">
        <f t="shared" si="5"/>
      </c>
      <c r="M31" s="63">
        <f t="shared" si="17"/>
      </c>
      <c r="N31" s="103">
        <f t="shared" si="7"/>
      </c>
      <c r="O31" s="63">
        <f t="shared" si="8"/>
      </c>
      <c r="P31" s="84" t="e">
        <f t="shared" si="14"/>
        <v>#DIV/0!</v>
      </c>
      <c r="Q31" s="84">
        <f t="shared" si="15"/>
        <v>0</v>
      </c>
      <c r="R31" s="84">
        <f t="shared" si="12"/>
        <v>0</v>
      </c>
      <c r="S31" s="84">
        <f t="shared" si="16"/>
        <v>0</v>
      </c>
      <c r="T31" s="85">
        <f t="shared" si="13"/>
      </c>
    </row>
    <row r="32" spans="2:20" ht="18" customHeight="1">
      <c r="B32" s="67"/>
      <c r="C32" s="67"/>
      <c r="D32" s="68"/>
      <c r="E32" s="60">
        <f t="shared" si="0"/>
      </c>
      <c r="F32" s="61">
        <f t="shared" si="1"/>
      </c>
      <c r="G32" s="67"/>
      <c r="H32" s="68"/>
      <c r="I32" s="60">
        <f t="shared" si="2"/>
      </c>
      <c r="J32" s="62">
        <f t="shared" si="3"/>
      </c>
      <c r="K32" s="99">
        <f t="shared" si="4"/>
      </c>
      <c r="L32" s="96">
        <f t="shared" si="5"/>
      </c>
      <c r="M32" s="63">
        <f t="shared" si="17"/>
      </c>
      <c r="N32" s="103">
        <f t="shared" si="7"/>
      </c>
      <c r="O32" s="63">
        <f t="shared" si="8"/>
      </c>
      <c r="P32" s="84" t="e">
        <f t="shared" si="14"/>
        <v>#DIV/0!</v>
      </c>
      <c r="Q32" s="84">
        <f t="shared" si="15"/>
        <v>0</v>
      </c>
      <c r="R32" s="84">
        <f t="shared" si="12"/>
        <v>0</v>
      </c>
      <c r="S32" s="84">
        <f t="shared" si="16"/>
        <v>0</v>
      </c>
      <c r="T32" s="85">
        <f t="shared" si="13"/>
      </c>
    </row>
    <row r="33" spans="2:20" ht="18" customHeight="1">
      <c r="B33" s="67"/>
      <c r="C33" s="67"/>
      <c r="D33" s="68"/>
      <c r="E33" s="60">
        <f t="shared" si="0"/>
      </c>
      <c r="F33" s="61">
        <f t="shared" si="1"/>
      </c>
      <c r="G33" s="67"/>
      <c r="H33" s="68"/>
      <c r="I33" s="60">
        <f t="shared" si="2"/>
      </c>
      <c r="J33" s="62">
        <f t="shared" si="3"/>
      </c>
      <c r="K33" s="99">
        <f t="shared" si="4"/>
      </c>
      <c r="L33" s="96">
        <f t="shared" si="5"/>
      </c>
      <c r="M33" s="63">
        <f t="shared" si="17"/>
      </c>
      <c r="N33" s="103">
        <f t="shared" si="7"/>
      </c>
      <c r="O33" s="63">
        <f t="shared" si="8"/>
      </c>
      <c r="P33" s="84" t="e">
        <f>1.96*(((D34/C34)/(C34+D34))+((H34/G34)/(G34+H34)))^0.5</f>
        <v>#DIV/0!</v>
      </c>
      <c r="Q33" s="84">
        <f>(C34+G34)*(D34+H34)*(C34+D34)*(G34+H34)</f>
        <v>0</v>
      </c>
      <c r="R33" s="84">
        <f t="shared" si="12"/>
        <v>0</v>
      </c>
      <c r="S33" s="84">
        <f>C34+D34+H34+G34</f>
        <v>0</v>
      </c>
      <c r="T33" s="85">
        <f t="shared" si="13"/>
      </c>
    </row>
    <row r="34" spans="2:20" ht="18" customHeight="1">
      <c r="B34" s="67"/>
      <c r="C34" s="67"/>
      <c r="D34" s="68"/>
      <c r="E34" s="60">
        <f t="shared" si="0"/>
      </c>
      <c r="F34" s="61">
        <f t="shared" si="1"/>
      </c>
      <c r="G34" s="67"/>
      <c r="H34" s="68"/>
      <c r="I34" s="60">
        <f t="shared" si="2"/>
      </c>
      <c r="J34" s="62">
        <f t="shared" si="3"/>
      </c>
      <c r="K34" s="99">
        <f t="shared" si="4"/>
      </c>
      <c r="L34" s="96">
        <f t="shared" si="5"/>
      </c>
      <c r="M34" s="63">
        <f t="shared" si="17"/>
      </c>
      <c r="N34" s="103">
        <f t="shared" si="7"/>
      </c>
      <c r="O34" s="63">
        <f t="shared" si="8"/>
      </c>
      <c r="P34" s="84" t="e">
        <f>1.96*(((D35/C35)/(C35+D35))+((H35/G35)/(G35+H35)))^0.5</f>
        <v>#DIV/0!</v>
      </c>
      <c r="Q34" s="84">
        <f>(C35+G35)*(D35+H35)*(C35+D35)*(G35+H35)</f>
        <v>0</v>
      </c>
      <c r="R34" s="84">
        <f t="shared" si="12"/>
        <v>0</v>
      </c>
      <c r="S34" s="84">
        <f>C35+D35+H35+G35</f>
        <v>0</v>
      </c>
      <c r="T34" s="85">
        <f t="shared" si="13"/>
      </c>
    </row>
    <row r="35" spans="2:20" ht="13.5" thickBot="1">
      <c r="B35" s="71"/>
      <c r="C35" s="71"/>
      <c r="D35" s="88"/>
      <c r="E35" s="73"/>
      <c r="F35" s="89"/>
      <c r="G35" s="90"/>
      <c r="H35" s="88"/>
      <c r="I35" s="73"/>
      <c r="J35" s="91"/>
      <c r="K35" s="102"/>
      <c r="L35" s="101"/>
      <c r="M35" s="92"/>
      <c r="N35" s="104"/>
      <c r="O35" s="77">
        <f t="shared" si="8"/>
      </c>
      <c r="P35" s="84"/>
      <c r="Q35" s="84"/>
      <c r="R35" s="84"/>
      <c r="S35" s="84"/>
      <c r="T35" s="93">
        <f t="shared" si="13"/>
      </c>
    </row>
    <row r="36" ht="15.75" thickTop="1">
      <c r="J36" s="22"/>
    </row>
    <row r="37" spans="2:14" ht="15">
      <c r="B37" s="1" t="s">
        <v>28</v>
      </c>
      <c r="J37" s="22"/>
      <c r="L37" s="1" t="s">
        <v>29</v>
      </c>
      <c r="N37" s="1" t="s">
        <v>25</v>
      </c>
    </row>
    <row r="38" spans="2:15" ht="15">
      <c r="B38" s="34"/>
      <c r="C38" s="34"/>
      <c r="D38" s="34"/>
      <c r="E38" s="34"/>
      <c r="F38" s="34"/>
      <c r="G38" s="34"/>
      <c r="H38" s="34"/>
      <c r="I38" s="34"/>
      <c r="J38" s="35"/>
      <c r="K38" s="34"/>
      <c r="L38" s="34"/>
      <c r="M38" s="34"/>
      <c r="N38" s="34"/>
      <c r="O38" s="34"/>
    </row>
    <row r="39" spans="2:15" ht="12.75">
      <c r="B39" s="34"/>
      <c r="C39" s="34"/>
      <c r="D39" s="34"/>
      <c r="E39" s="34"/>
      <c r="F39" s="34"/>
      <c r="G39" s="34"/>
      <c r="H39" s="34"/>
      <c r="I39" s="34"/>
      <c r="J39" s="34"/>
      <c r="K39" s="34"/>
      <c r="L39" s="34"/>
      <c r="M39" s="34"/>
      <c r="N39" s="34"/>
      <c r="O39" s="34"/>
    </row>
    <row r="40" spans="2:15" ht="15">
      <c r="B40" s="34"/>
      <c r="C40" s="34"/>
      <c r="D40" s="34"/>
      <c r="E40" s="34"/>
      <c r="F40" s="34"/>
      <c r="G40" s="34"/>
      <c r="H40" s="34"/>
      <c r="I40" s="34"/>
      <c r="J40" s="35"/>
      <c r="K40" s="34"/>
      <c r="L40" s="34"/>
      <c r="M40" s="34"/>
      <c r="N40" s="34"/>
      <c r="O40" s="34"/>
    </row>
    <row r="41" spans="2:15" ht="15">
      <c r="B41" s="34"/>
      <c r="C41" s="34"/>
      <c r="D41" s="34"/>
      <c r="E41" s="34"/>
      <c r="F41" s="34"/>
      <c r="G41" s="34"/>
      <c r="H41" s="34"/>
      <c r="I41" s="34"/>
      <c r="J41" s="35"/>
      <c r="K41" s="34"/>
      <c r="L41" s="34"/>
      <c r="M41" s="34"/>
      <c r="N41" s="34"/>
      <c r="O41" s="34"/>
    </row>
    <row r="42" spans="2:15" ht="15">
      <c r="B42" s="34"/>
      <c r="C42" s="34"/>
      <c r="D42" s="34"/>
      <c r="E42" s="34"/>
      <c r="F42" s="34"/>
      <c r="G42" s="34"/>
      <c r="H42" s="34"/>
      <c r="I42" s="34"/>
      <c r="J42" s="35"/>
      <c r="K42" s="34"/>
      <c r="L42" s="34"/>
      <c r="M42" s="34"/>
      <c r="N42" s="34"/>
      <c r="O42" s="34"/>
    </row>
    <row r="43" spans="2:15" ht="15">
      <c r="B43" s="34"/>
      <c r="C43" s="34"/>
      <c r="D43" s="34"/>
      <c r="E43" s="34"/>
      <c r="F43" s="34"/>
      <c r="G43" s="34"/>
      <c r="H43" s="34"/>
      <c r="I43" s="34"/>
      <c r="J43" s="35"/>
      <c r="K43" s="34"/>
      <c r="L43" s="34"/>
      <c r="M43" s="34"/>
      <c r="N43" s="34"/>
      <c r="O43" s="34"/>
    </row>
    <row r="44" ht="15">
      <c r="J44" s="22"/>
    </row>
    <row r="45" ht="15">
      <c r="J45" s="22"/>
    </row>
    <row r="46" ht="15">
      <c r="J46" s="22"/>
    </row>
  </sheetData>
  <sheetProtection sheet="1" objects="1" scenarios="1"/>
  <mergeCells count="7">
    <mergeCell ref="B1:T1"/>
    <mergeCell ref="B4:T4"/>
    <mergeCell ref="K11:K13"/>
    <mergeCell ref="L11:L13"/>
    <mergeCell ref="M11:M13"/>
    <mergeCell ref="N11:N13"/>
    <mergeCell ref="O11:T12"/>
  </mergeCells>
  <hyperlinks>
    <hyperlink ref="B7" r:id="rId1" display="http://www.cdph.ca.gov/pubsforms/forms/Pages/CD-Report-Forms.aspx"/>
    <hyperlink ref="B7:J7" r:id="rId2" display="http://www.cdph.ca.gov/pubsforms/forms/Pages/CD-Report-Forms.aspx"/>
  </hyperlinks>
  <printOptions horizontalCentered="1"/>
  <pageMargins left="0.25" right="0.25" top="0.63" bottom="0.54" header="0.5" footer="0.5"/>
  <pageSetup fitToHeight="1" fitToWidth="1" horizontalDpi="600" verticalDpi="600" orientation="landscape" scale="72" r:id="rId3"/>
</worksheet>
</file>

<file path=xl/worksheets/sheet2.xml><?xml version="1.0" encoding="utf-8"?>
<worksheet xmlns="http://schemas.openxmlformats.org/spreadsheetml/2006/main" xmlns:r="http://schemas.openxmlformats.org/officeDocument/2006/relationships">
  <sheetPr>
    <pageSetUpPr fitToPage="1"/>
  </sheetPr>
  <dimension ref="B1:U41"/>
  <sheetViews>
    <sheetView showGridLines="0" zoomScale="70" zoomScaleNormal="70" zoomScalePageLayoutView="0" workbookViewId="0" topLeftCell="A1">
      <selection activeCell="C10" sqref="C10:L10"/>
    </sheetView>
  </sheetViews>
  <sheetFormatPr defaultColWidth="10.57421875" defaultRowHeight="12.75"/>
  <cols>
    <col min="1" max="1" width="4.7109375" style="1" customWidth="1"/>
    <col min="2" max="2" width="34.28125" style="1" customWidth="1"/>
    <col min="3" max="6" width="9.140625" style="1" customWidth="1"/>
    <col min="7" max="10" width="9.28125" style="1" customWidth="1"/>
    <col min="11" max="14" width="11.421875" style="1" customWidth="1"/>
    <col min="15" max="15" width="13.28125" style="1" customWidth="1"/>
    <col min="16" max="19" width="10.57421875" style="1" hidden="1" customWidth="1"/>
    <col min="20" max="20" width="12.28125" style="1" customWidth="1"/>
    <col min="21" max="16384" width="10.57421875" style="1" customWidth="1"/>
  </cols>
  <sheetData>
    <row r="1" spans="2:20" ht="40.5" customHeight="1">
      <c r="B1" s="136" t="s">
        <v>48</v>
      </c>
      <c r="C1" s="136"/>
      <c r="D1" s="136"/>
      <c r="E1" s="136"/>
      <c r="F1" s="136"/>
      <c r="G1" s="136"/>
      <c r="H1" s="136"/>
      <c r="I1" s="136"/>
      <c r="J1" s="136"/>
      <c r="K1" s="136"/>
      <c r="L1" s="136"/>
      <c r="M1" s="136"/>
      <c r="N1" s="136"/>
      <c r="O1" s="136"/>
      <c r="P1" s="136"/>
      <c r="Q1" s="136"/>
      <c r="R1" s="136"/>
      <c r="S1" s="136"/>
      <c r="T1" s="136"/>
    </row>
    <row r="2" spans="2:20" ht="27.75" customHeight="1">
      <c r="B2" s="135" t="s">
        <v>30</v>
      </c>
      <c r="C2" s="135"/>
      <c r="D2" s="135"/>
      <c r="E2" s="135"/>
      <c r="F2" s="135"/>
      <c r="G2" s="135"/>
      <c r="H2" s="135"/>
      <c r="I2" s="135"/>
      <c r="J2" s="135"/>
      <c r="K2" s="135"/>
      <c r="L2" s="135"/>
      <c r="M2" s="135"/>
      <c r="N2" s="135"/>
      <c r="O2" s="135"/>
      <c r="P2" s="135"/>
      <c r="Q2" s="135"/>
      <c r="R2" s="135"/>
      <c r="S2" s="135"/>
      <c r="T2" s="135"/>
    </row>
    <row r="3" spans="2:13" ht="12" customHeight="1">
      <c r="B3" s="4"/>
      <c r="C3" s="54"/>
      <c r="D3" s="3"/>
      <c r="E3" s="28"/>
      <c r="F3" s="3"/>
      <c r="G3" s="3"/>
      <c r="H3" s="3"/>
      <c r="I3" s="3"/>
      <c r="J3" s="3"/>
      <c r="K3" s="3"/>
      <c r="L3" s="4"/>
      <c r="M3" s="4"/>
    </row>
    <row r="4" spans="2:20" ht="64.5" customHeight="1">
      <c r="B4" s="137" t="s">
        <v>41</v>
      </c>
      <c r="C4" s="137"/>
      <c r="D4" s="137"/>
      <c r="E4" s="137"/>
      <c r="F4" s="137"/>
      <c r="G4" s="137"/>
      <c r="H4" s="137"/>
      <c r="I4" s="137"/>
      <c r="J4" s="137"/>
      <c r="K4" s="137"/>
      <c r="L4" s="137"/>
      <c r="M4" s="137"/>
      <c r="N4" s="137"/>
      <c r="O4" s="137"/>
      <c r="P4" s="137"/>
      <c r="Q4" s="137"/>
      <c r="R4" s="137"/>
      <c r="S4" s="137"/>
      <c r="T4" s="137"/>
    </row>
    <row r="5" spans="2:20" ht="9.75" customHeight="1">
      <c r="B5" s="94"/>
      <c r="C5" s="94"/>
      <c r="D5" s="94"/>
      <c r="E5" s="94"/>
      <c r="F5" s="94"/>
      <c r="G5" s="94"/>
      <c r="H5" s="94"/>
      <c r="I5" s="94"/>
      <c r="J5" s="94"/>
      <c r="K5" s="94"/>
      <c r="L5" s="94"/>
      <c r="M5" s="94"/>
      <c r="N5" s="94"/>
      <c r="O5" s="94"/>
      <c r="P5" s="94"/>
      <c r="Q5" s="94"/>
      <c r="R5" s="94"/>
      <c r="S5" s="94"/>
      <c r="T5" s="94"/>
    </row>
    <row r="6" spans="2:20" ht="19.5" customHeight="1">
      <c r="B6" s="55" t="s">
        <v>49</v>
      </c>
      <c r="C6" s="95"/>
      <c r="D6" s="95"/>
      <c r="E6" s="95"/>
      <c r="F6" s="95"/>
      <c r="G6" s="95"/>
      <c r="H6" s="95"/>
      <c r="I6" s="95"/>
      <c r="J6" s="95"/>
      <c r="K6" s="95"/>
      <c r="L6" s="95"/>
      <c r="M6" s="95"/>
      <c r="N6" s="95"/>
      <c r="O6" s="95"/>
      <c r="P6" s="95"/>
      <c r="Q6" s="95"/>
      <c r="R6" s="95"/>
      <c r="S6" s="95"/>
      <c r="T6" s="95"/>
    </row>
    <row r="7" spans="2:21" ht="19.5" customHeight="1">
      <c r="B7" s="49" t="s">
        <v>37</v>
      </c>
      <c r="C7" s="50"/>
      <c r="D7" s="50"/>
      <c r="E7" s="50"/>
      <c r="F7" s="50"/>
      <c r="G7" s="50"/>
      <c r="H7" s="50"/>
      <c r="I7" s="50"/>
      <c r="J7" s="50"/>
      <c r="K7" s="51"/>
      <c r="M7" s="51"/>
      <c r="N7" s="51"/>
      <c r="O7" s="51"/>
      <c r="P7" s="51"/>
      <c r="Q7" s="55"/>
      <c r="R7" s="55"/>
      <c r="S7" s="55"/>
      <c r="T7" s="55"/>
      <c r="U7" s="48"/>
    </row>
    <row r="8" spans="3:21" ht="19.5" customHeight="1" thickBot="1">
      <c r="C8" s="49"/>
      <c r="D8" s="50"/>
      <c r="E8" s="50"/>
      <c r="F8" s="50"/>
      <c r="G8" s="50"/>
      <c r="H8" s="50"/>
      <c r="I8" s="50"/>
      <c r="J8" s="50"/>
      <c r="K8" s="50"/>
      <c r="L8" s="51"/>
      <c r="M8" s="51"/>
      <c r="N8" s="51"/>
      <c r="O8" s="51"/>
      <c r="P8" s="51"/>
      <c r="Q8" s="55"/>
      <c r="R8" s="55"/>
      <c r="S8" s="55"/>
      <c r="T8" s="55"/>
      <c r="U8" s="48"/>
    </row>
    <row r="9" spans="3:20" ht="13.5" thickTop="1">
      <c r="C9" s="6" t="s">
        <v>0</v>
      </c>
      <c r="D9" s="7"/>
      <c r="E9" s="7"/>
      <c r="F9" s="7"/>
      <c r="G9" s="7"/>
      <c r="H9" s="7"/>
      <c r="I9" s="7"/>
      <c r="J9" s="7"/>
      <c r="K9" s="8"/>
      <c r="L9" s="9"/>
      <c r="M9" s="7"/>
      <c r="N9" s="7"/>
      <c r="O9" s="7"/>
      <c r="T9" s="10"/>
    </row>
    <row r="10" spans="3:20" ht="31.5" customHeight="1" thickBot="1">
      <c r="C10" s="148" t="s">
        <v>31</v>
      </c>
      <c r="D10" s="149"/>
      <c r="E10" s="149"/>
      <c r="F10" s="149"/>
      <c r="G10" s="149"/>
      <c r="H10" s="149"/>
      <c r="I10" s="149"/>
      <c r="J10" s="149"/>
      <c r="K10" s="149"/>
      <c r="L10" s="149"/>
      <c r="M10" s="13"/>
      <c r="O10" s="14"/>
      <c r="T10" s="15"/>
    </row>
    <row r="11" spans="3:20" ht="18.75" thickTop="1">
      <c r="C11" s="141" t="s">
        <v>45</v>
      </c>
      <c r="D11" s="142"/>
      <c r="E11" s="142"/>
      <c r="F11" s="143"/>
      <c r="G11" s="141" t="s">
        <v>45</v>
      </c>
      <c r="H11" s="142"/>
      <c r="I11" s="142"/>
      <c r="J11" s="143"/>
      <c r="K11" s="150" t="s">
        <v>32</v>
      </c>
      <c r="L11" s="150" t="s">
        <v>33</v>
      </c>
      <c r="M11" s="150" t="s">
        <v>42</v>
      </c>
      <c r="N11" s="153" t="s">
        <v>43</v>
      </c>
      <c r="O11" s="129" t="s">
        <v>44</v>
      </c>
      <c r="P11" s="130"/>
      <c r="Q11" s="130"/>
      <c r="R11" s="130"/>
      <c r="S11" s="130"/>
      <c r="T11" s="131"/>
    </row>
    <row r="12" spans="2:20" ht="18.75" thickBot="1">
      <c r="B12" s="22"/>
      <c r="C12" s="138" t="s">
        <v>46</v>
      </c>
      <c r="D12" s="139"/>
      <c r="E12" s="139"/>
      <c r="F12" s="140"/>
      <c r="G12" s="138" t="s">
        <v>47</v>
      </c>
      <c r="H12" s="139"/>
      <c r="I12" s="139"/>
      <c r="J12" s="140"/>
      <c r="K12" s="151"/>
      <c r="L12" s="151" t="s">
        <v>7</v>
      </c>
      <c r="M12" s="151" t="s">
        <v>8</v>
      </c>
      <c r="N12" s="154" t="s">
        <v>8</v>
      </c>
      <c r="O12" s="132"/>
      <c r="P12" s="133"/>
      <c r="Q12" s="133"/>
      <c r="R12" s="133"/>
      <c r="S12" s="133"/>
      <c r="T12" s="134"/>
    </row>
    <row r="13" spans="2:20" s="3" customFormat="1" ht="27.75" customHeight="1" thickBot="1" thickTop="1">
      <c r="B13" s="109" t="s">
        <v>9</v>
      </c>
      <c r="C13" s="110" t="s">
        <v>10</v>
      </c>
      <c r="D13" s="111" t="s">
        <v>11</v>
      </c>
      <c r="E13" s="111" t="s">
        <v>12</v>
      </c>
      <c r="F13" s="112" t="s">
        <v>13</v>
      </c>
      <c r="G13" s="111" t="s">
        <v>10</v>
      </c>
      <c r="H13" s="111" t="s">
        <v>11</v>
      </c>
      <c r="I13" s="111" t="s">
        <v>12</v>
      </c>
      <c r="J13" s="112" t="s">
        <v>13</v>
      </c>
      <c r="K13" s="152"/>
      <c r="L13" s="152"/>
      <c r="M13" s="152"/>
      <c r="N13" s="155"/>
      <c r="O13" s="30" t="s">
        <v>36</v>
      </c>
      <c r="P13" s="113"/>
      <c r="Q13" s="113"/>
      <c r="R13" s="113"/>
      <c r="S13" s="113"/>
      <c r="T13" s="32" t="s">
        <v>4</v>
      </c>
    </row>
    <row r="14" spans="2:20" ht="25.5" customHeight="1" thickTop="1">
      <c r="B14" s="58"/>
      <c r="C14" s="58"/>
      <c r="D14" s="59"/>
      <c r="E14" s="60">
        <f>IF(C14+D14=0,"",C14+D14)</f>
      </c>
      <c r="F14" s="61">
        <f>IF(ISERROR(100*C14/E14),"",100*C14/E14)</f>
      </c>
      <c r="G14" s="58"/>
      <c r="H14" s="59"/>
      <c r="I14" s="60">
        <f>IF(G14+H14=0,"",G14+H14)</f>
      </c>
      <c r="J14" s="62">
        <f>IF(ISERROR(100*G14/I14),"",100*G14/I14)</f>
      </c>
      <c r="K14" s="98">
        <f>IF(ISERROR(F14-J14),"",F14-J14)</f>
      </c>
      <c r="L14" s="96">
        <f>IF(ISERROR((C14/E14)/(G14/I14)),"",(C14/E14)/(G14/I14))</f>
      </c>
      <c r="M14" s="63">
        <f>IF(ISERROR(EXP((LN(L14)-P14))),"",EXP((LN(L14)-P14)))</f>
      </c>
      <c r="N14" s="64">
        <f>IF(ISERROR(EXP((LN(L14)+P14))),"",EXP((LN(L14)+P14)))</f>
      </c>
      <c r="O14" s="65">
        <f>IF(ISERROR((R14*S14)/Q14),"",(R14*S14)/Q14)</f>
      </c>
      <c r="P14" s="57" t="e">
        <f>1.96*(((D14/C14)/(C14+D14))+((H14/G14)/(G14+H14)))^0.5</f>
        <v>#DIV/0!</v>
      </c>
      <c r="Q14" s="57">
        <f>(C14+G14)*(D14+H14)*(C14+D14)*(G14+H14)</f>
        <v>0</v>
      </c>
      <c r="R14" s="57">
        <f>((C14*H14)-(D14*G14))^2</f>
        <v>0</v>
      </c>
      <c r="S14" s="57">
        <f>C14+D14+H14+G14</f>
        <v>0</v>
      </c>
      <c r="T14" s="66">
        <f>IF(ISERROR(CHIDIST(O14,1)),"",CHIDIST(O14,1))</f>
      </c>
    </row>
    <row r="15" spans="2:20" ht="25.5" customHeight="1">
      <c r="B15" s="67"/>
      <c r="C15" s="67"/>
      <c r="D15" s="68"/>
      <c r="E15" s="60">
        <f aca="true" t="shared" si="0" ref="E15:E30">IF(C15+D15=0,"",C15+D15)</f>
      </c>
      <c r="F15" s="61">
        <f aca="true" t="shared" si="1" ref="F15:F30">IF(ISERROR(100*C15/E15),"",100*C15/E15)</f>
      </c>
      <c r="G15" s="69"/>
      <c r="H15" s="68"/>
      <c r="I15" s="60">
        <f aca="true" t="shared" si="2" ref="I15:I30">IF(G15+H15=0,"",G15+H15)</f>
      </c>
      <c r="J15" s="62">
        <f aca="true" t="shared" si="3" ref="J15:J30">IF(ISERROR(100*G15/I15),"",100*G15/I15)</f>
      </c>
      <c r="K15" s="99">
        <f aca="true" t="shared" si="4" ref="K15:K30">IF(ISERROR(F15-J15),"",F15-J15)</f>
      </c>
      <c r="L15" s="96">
        <f aca="true" t="shared" si="5" ref="L15:L30">IF(ISERROR((C15/E15)/(G15/I15)),"",(C15/E15)/(G15/I15))</f>
      </c>
      <c r="M15" s="63">
        <f aca="true" t="shared" si="6" ref="M15:M30">IF(ISERROR(EXP((LN(L15)-P15))),"",EXP((LN(L15)-P15)))</f>
      </c>
      <c r="N15" s="64">
        <f aca="true" t="shared" si="7" ref="N15:N30">IF(ISERROR(EXP((LN(L15)+P15))),"",EXP((LN(L15)+P15)))</f>
      </c>
      <c r="O15" s="65">
        <f aca="true" t="shared" si="8" ref="O15:O30">IF(ISERROR((R15*S15)/Q15),"",(R15*S15)/Q15)</f>
      </c>
      <c r="P15" s="57" t="e">
        <f aca="true" t="shared" si="9" ref="P15:P30">1.96*(((D15/C15)/(C15+D15))+((H15/G15)/(G15+H15)))^0.5</f>
        <v>#DIV/0!</v>
      </c>
      <c r="Q15" s="57">
        <f aca="true" t="shared" si="10" ref="Q15:Q30">(C15+G15)*(D15+H15)*(C15+D15)*(G15+H15)</f>
        <v>0</v>
      </c>
      <c r="R15" s="57">
        <f aca="true" t="shared" si="11" ref="R15:R30">((C15*H15)-(D15*G15))^2</f>
        <v>0</v>
      </c>
      <c r="S15" s="57">
        <f aca="true" t="shared" si="12" ref="S15:S30">C15+D15+H15+G15</f>
        <v>0</v>
      </c>
      <c r="T15" s="66">
        <f aca="true" t="shared" si="13" ref="T15:T30">IF(ISERROR(CHIDIST(O15,1)),"",CHIDIST(O15,1))</f>
      </c>
    </row>
    <row r="16" spans="2:20" ht="25.5" customHeight="1">
      <c r="B16" s="67"/>
      <c r="C16" s="67"/>
      <c r="D16" s="68"/>
      <c r="E16" s="60">
        <f t="shared" si="0"/>
      </c>
      <c r="F16" s="61">
        <f t="shared" si="1"/>
      </c>
      <c r="G16" s="69"/>
      <c r="H16" s="68"/>
      <c r="I16" s="60">
        <f t="shared" si="2"/>
      </c>
      <c r="J16" s="62">
        <f t="shared" si="3"/>
      </c>
      <c r="K16" s="99">
        <f t="shared" si="4"/>
      </c>
      <c r="L16" s="96">
        <f t="shared" si="5"/>
      </c>
      <c r="M16" s="63">
        <f t="shared" si="6"/>
      </c>
      <c r="N16" s="64">
        <f t="shared" si="7"/>
      </c>
      <c r="O16" s="70">
        <f t="shared" si="8"/>
      </c>
      <c r="P16" s="57" t="e">
        <f t="shared" si="9"/>
        <v>#DIV/0!</v>
      </c>
      <c r="Q16" s="57">
        <f t="shared" si="10"/>
        <v>0</v>
      </c>
      <c r="R16" s="57">
        <f t="shared" si="11"/>
        <v>0</v>
      </c>
      <c r="S16" s="57">
        <f t="shared" si="12"/>
        <v>0</v>
      </c>
      <c r="T16" s="66">
        <f t="shared" si="13"/>
      </c>
    </row>
    <row r="17" spans="2:20" ht="25.5" customHeight="1">
      <c r="B17" s="67"/>
      <c r="C17" s="67"/>
      <c r="D17" s="68"/>
      <c r="E17" s="60">
        <f t="shared" si="0"/>
      </c>
      <c r="F17" s="61">
        <f t="shared" si="1"/>
      </c>
      <c r="G17" s="69"/>
      <c r="H17" s="68"/>
      <c r="I17" s="60">
        <f t="shared" si="2"/>
      </c>
      <c r="J17" s="62">
        <f t="shared" si="3"/>
      </c>
      <c r="K17" s="99">
        <f t="shared" si="4"/>
      </c>
      <c r="L17" s="96">
        <f t="shared" si="5"/>
      </c>
      <c r="M17" s="63">
        <f t="shared" si="6"/>
      </c>
      <c r="N17" s="64">
        <f t="shared" si="7"/>
      </c>
      <c r="O17" s="70">
        <f t="shared" si="8"/>
      </c>
      <c r="P17" s="57" t="e">
        <f t="shared" si="9"/>
        <v>#DIV/0!</v>
      </c>
      <c r="Q17" s="57">
        <f t="shared" si="10"/>
        <v>0</v>
      </c>
      <c r="R17" s="57">
        <f t="shared" si="11"/>
        <v>0</v>
      </c>
      <c r="S17" s="57">
        <f t="shared" si="12"/>
        <v>0</v>
      </c>
      <c r="T17" s="66">
        <f t="shared" si="13"/>
      </c>
    </row>
    <row r="18" spans="2:20" ht="25.5" customHeight="1">
      <c r="B18" s="67"/>
      <c r="C18" s="67"/>
      <c r="D18" s="68"/>
      <c r="E18" s="60">
        <f t="shared" si="0"/>
      </c>
      <c r="F18" s="61">
        <f t="shared" si="1"/>
      </c>
      <c r="G18" s="69"/>
      <c r="H18" s="68"/>
      <c r="I18" s="60">
        <f t="shared" si="2"/>
      </c>
      <c r="J18" s="62">
        <f t="shared" si="3"/>
      </c>
      <c r="K18" s="99">
        <f t="shared" si="4"/>
      </c>
      <c r="L18" s="96">
        <f t="shared" si="5"/>
      </c>
      <c r="M18" s="63">
        <f t="shared" si="6"/>
      </c>
      <c r="N18" s="64">
        <f t="shared" si="7"/>
      </c>
      <c r="O18" s="70">
        <f t="shared" si="8"/>
      </c>
      <c r="P18" s="57" t="e">
        <f t="shared" si="9"/>
        <v>#DIV/0!</v>
      </c>
      <c r="Q18" s="57">
        <f t="shared" si="10"/>
        <v>0</v>
      </c>
      <c r="R18" s="57">
        <f t="shared" si="11"/>
        <v>0</v>
      </c>
      <c r="S18" s="57">
        <f t="shared" si="12"/>
        <v>0</v>
      </c>
      <c r="T18" s="66">
        <f t="shared" si="13"/>
      </c>
    </row>
    <row r="19" spans="2:20" ht="25.5" customHeight="1">
      <c r="B19" s="67"/>
      <c r="C19" s="67"/>
      <c r="D19" s="68"/>
      <c r="E19" s="60">
        <f t="shared" si="0"/>
      </c>
      <c r="F19" s="61">
        <f t="shared" si="1"/>
      </c>
      <c r="G19" s="69"/>
      <c r="H19" s="68"/>
      <c r="I19" s="60">
        <f t="shared" si="2"/>
      </c>
      <c r="J19" s="62">
        <f t="shared" si="3"/>
      </c>
      <c r="K19" s="99">
        <f t="shared" si="4"/>
      </c>
      <c r="L19" s="96">
        <f t="shared" si="5"/>
      </c>
      <c r="M19" s="63">
        <f t="shared" si="6"/>
      </c>
      <c r="N19" s="64">
        <f t="shared" si="7"/>
      </c>
      <c r="O19" s="70">
        <f t="shared" si="8"/>
      </c>
      <c r="P19" s="57" t="e">
        <f t="shared" si="9"/>
        <v>#DIV/0!</v>
      </c>
      <c r="Q19" s="57">
        <f t="shared" si="10"/>
        <v>0</v>
      </c>
      <c r="R19" s="57">
        <f t="shared" si="11"/>
        <v>0</v>
      </c>
      <c r="S19" s="57">
        <f t="shared" si="12"/>
        <v>0</v>
      </c>
      <c r="T19" s="66">
        <f t="shared" si="13"/>
      </c>
    </row>
    <row r="20" spans="2:20" ht="25.5" customHeight="1">
      <c r="B20" s="67"/>
      <c r="C20" s="67"/>
      <c r="D20" s="68"/>
      <c r="E20" s="60">
        <f t="shared" si="0"/>
      </c>
      <c r="F20" s="61">
        <f t="shared" si="1"/>
      </c>
      <c r="G20" s="69"/>
      <c r="H20" s="68"/>
      <c r="I20" s="60">
        <f t="shared" si="2"/>
      </c>
      <c r="J20" s="62">
        <f t="shared" si="3"/>
      </c>
      <c r="K20" s="99">
        <f t="shared" si="4"/>
      </c>
      <c r="L20" s="96">
        <f t="shared" si="5"/>
      </c>
      <c r="M20" s="63">
        <f t="shared" si="6"/>
      </c>
      <c r="N20" s="64">
        <f t="shared" si="7"/>
      </c>
      <c r="O20" s="70">
        <f t="shared" si="8"/>
      </c>
      <c r="P20" s="57" t="e">
        <f t="shared" si="9"/>
        <v>#DIV/0!</v>
      </c>
      <c r="Q20" s="57">
        <f t="shared" si="10"/>
        <v>0</v>
      </c>
      <c r="R20" s="57">
        <f t="shared" si="11"/>
        <v>0</v>
      </c>
      <c r="S20" s="57">
        <f t="shared" si="12"/>
        <v>0</v>
      </c>
      <c r="T20" s="66">
        <f t="shared" si="13"/>
      </c>
    </row>
    <row r="21" spans="2:20" ht="25.5" customHeight="1">
      <c r="B21" s="67"/>
      <c r="C21" s="67"/>
      <c r="D21" s="68"/>
      <c r="E21" s="60">
        <f t="shared" si="0"/>
      </c>
      <c r="F21" s="61">
        <f t="shared" si="1"/>
      </c>
      <c r="G21" s="69"/>
      <c r="H21" s="68"/>
      <c r="I21" s="60">
        <f t="shared" si="2"/>
      </c>
      <c r="J21" s="62">
        <f t="shared" si="3"/>
      </c>
      <c r="K21" s="99">
        <f t="shared" si="4"/>
      </c>
      <c r="L21" s="96">
        <f t="shared" si="5"/>
      </c>
      <c r="M21" s="63">
        <f t="shared" si="6"/>
      </c>
      <c r="N21" s="64">
        <f t="shared" si="7"/>
      </c>
      <c r="O21" s="70">
        <f t="shared" si="8"/>
      </c>
      <c r="P21" s="57" t="e">
        <f t="shared" si="9"/>
        <v>#DIV/0!</v>
      </c>
      <c r="Q21" s="57">
        <f t="shared" si="10"/>
        <v>0</v>
      </c>
      <c r="R21" s="57">
        <f t="shared" si="11"/>
        <v>0</v>
      </c>
      <c r="S21" s="57">
        <f t="shared" si="12"/>
        <v>0</v>
      </c>
      <c r="T21" s="66">
        <f t="shared" si="13"/>
      </c>
    </row>
    <row r="22" spans="2:20" ht="25.5" customHeight="1">
      <c r="B22" s="67"/>
      <c r="C22" s="67"/>
      <c r="D22" s="68"/>
      <c r="E22" s="60">
        <f t="shared" si="0"/>
      </c>
      <c r="F22" s="61">
        <f t="shared" si="1"/>
      </c>
      <c r="G22" s="69"/>
      <c r="H22" s="68"/>
      <c r="I22" s="60">
        <f t="shared" si="2"/>
      </c>
      <c r="J22" s="62">
        <f t="shared" si="3"/>
      </c>
      <c r="K22" s="99">
        <f t="shared" si="4"/>
      </c>
      <c r="L22" s="96">
        <f t="shared" si="5"/>
      </c>
      <c r="M22" s="63">
        <f t="shared" si="6"/>
      </c>
      <c r="N22" s="64">
        <f t="shared" si="7"/>
      </c>
      <c r="O22" s="70">
        <f t="shared" si="8"/>
      </c>
      <c r="P22" s="57" t="e">
        <f t="shared" si="9"/>
        <v>#DIV/0!</v>
      </c>
      <c r="Q22" s="57">
        <f t="shared" si="10"/>
        <v>0</v>
      </c>
      <c r="R22" s="57">
        <f t="shared" si="11"/>
        <v>0</v>
      </c>
      <c r="S22" s="57">
        <f t="shared" si="12"/>
        <v>0</v>
      </c>
      <c r="T22" s="66">
        <f t="shared" si="13"/>
      </c>
    </row>
    <row r="23" spans="2:20" ht="25.5" customHeight="1">
      <c r="B23" s="67"/>
      <c r="C23" s="67"/>
      <c r="D23" s="68"/>
      <c r="E23" s="60">
        <f t="shared" si="0"/>
      </c>
      <c r="F23" s="61">
        <f t="shared" si="1"/>
      </c>
      <c r="G23" s="69"/>
      <c r="H23" s="68"/>
      <c r="I23" s="60">
        <f t="shared" si="2"/>
      </c>
      <c r="J23" s="62">
        <f t="shared" si="3"/>
      </c>
      <c r="K23" s="99">
        <f t="shared" si="4"/>
      </c>
      <c r="L23" s="96">
        <f t="shared" si="5"/>
      </c>
      <c r="M23" s="63">
        <f t="shared" si="6"/>
      </c>
      <c r="N23" s="64">
        <f t="shared" si="7"/>
      </c>
      <c r="O23" s="70">
        <f t="shared" si="8"/>
      </c>
      <c r="P23" s="57" t="e">
        <f t="shared" si="9"/>
        <v>#DIV/0!</v>
      </c>
      <c r="Q23" s="57">
        <f t="shared" si="10"/>
        <v>0</v>
      </c>
      <c r="R23" s="57">
        <f t="shared" si="11"/>
        <v>0</v>
      </c>
      <c r="S23" s="57">
        <f t="shared" si="12"/>
        <v>0</v>
      </c>
      <c r="T23" s="66">
        <f t="shared" si="13"/>
      </c>
    </row>
    <row r="24" spans="2:20" ht="25.5" customHeight="1">
      <c r="B24" s="67"/>
      <c r="C24" s="67"/>
      <c r="D24" s="68"/>
      <c r="E24" s="60">
        <f t="shared" si="0"/>
      </c>
      <c r="F24" s="61">
        <f t="shared" si="1"/>
      </c>
      <c r="G24" s="69"/>
      <c r="H24" s="68"/>
      <c r="I24" s="60">
        <f t="shared" si="2"/>
      </c>
      <c r="J24" s="62">
        <f t="shared" si="3"/>
      </c>
      <c r="K24" s="99">
        <f t="shared" si="4"/>
      </c>
      <c r="L24" s="96">
        <f t="shared" si="5"/>
      </c>
      <c r="M24" s="63">
        <f t="shared" si="6"/>
      </c>
      <c r="N24" s="64">
        <f t="shared" si="7"/>
      </c>
      <c r="O24" s="70">
        <f t="shared" si="8"/>
      </c>
      <c r="P24" s="57" t="e">
        <f t="shared" si="9"/>
        <v>#DIV/0!</v>
      </c>
      <c r="Q24" s="57">
        <f t="shared" si="10"/>
        <v>0</v>
      </c>
      <c r="R24" s="57">
        <f t="shared" si="11"/>
        <v>0</v>
      </c>
      <c r="S24" s="57">
        <f t="shared" si="12"/>
        <v>0</v>
      </c>
      <c r="T24" s="66">
        <f t="shared" si="13"/>
      </c>
    </row>
    <row r="25" spans="2:20" ht="25.5" customHeight="1">
      <c r="B25" s="67"/>
      <c r="C25" s="67"/>
      <c r="D25" s="68"/>
      <c r="E25" s="60">
        <f t="shared" si="0"/>
      </c>
      <c r="F25" s="61">
        <f t="shared" si="1"/>
      </c>
      <c r="G25" s="69"/>
      <c r="H25" s="68"/>
      <c r="I25" s="60">
        <f t="shared" si="2"/>
      </c>
      <c r="J25" s="62">
        <f t="shared" si="3"/>
      </c>
      <c r="K25" s="99">
        <f t="shared" si="4"/>
      </c>
      <c r="L25" s="96">
        <f t="shared" si="5"/>
      </c>
      <c r="M25" s="63">
        <f t="shared" si="6"/>
      </c>
      <c r="N25" s="64">
        <f t="shared" si="7"/>
      </c>
      <c r="O25" s="70">
        <f t="shared" si="8"/>
      </c>
      <c r="P25" s="57" t="e">
        <f t="shared" si="9"/>
        <v>#DIV/0!</v>
      </c>
      <c r="Q25" s="57">
        <f t="shared" si="10"/>
        <v>0</v>
      </c>
      <c r="R25" s="57">
        <f t="shared" si="11"/>
        <v>0</v>
      </c>
      <c r="S25" s="57">
        <f t="shared" si="12"/>
        <v>0</v>
      </c>
      <c r="T25" s="66">
        <f t="shared" si="13"/>
      </c>
    </row>
    <row r="26" spans="2:20" ht="25.5" customHeight="1">
      <c r="B26" s="67"/>
      <c r="C26" s="67"/>
      <c r="D26" s="68"/>
      <c r="E26" s="60">
        <f t="shared" si="0"/>
      </c>
      <c r="F26" s="61">
        <f t="shared" si="1"/>
      </c>
      <c r="G26" s="69"/>
      <c r="H26" s="68"/>
      <c r="I26" s="60">
        <f t="shared" si="2"/>
      </c>
      <c r="J26" s="62">
        <f t="shared" si="3"/>
      </c>
      <c r="K26" s="99">
        <f t="shared" si="4"/>
      </c>
      <c r="L26" s="96">
        <f t="shared" si="5"/>
      </c>
      <c r="M26" s="63">
        <f t="shared" si="6"/>
      </c>
      <c r="N26" s="64">
        <f t="shared" si="7"/>
      </c>
      <c r="O26" s="70">
        <f t="shared" si="8"/>
      </c>
      <c r="P26" s="57" t="e">
        <f t="shared" si="9"/>
        <v>#DIV/0!</v>
      </c>
      <c r="Q26" s="57">
        <f t="shared" si="10"/>
        <v>0</v>
      </c>
      <c r="R26" s="57">
        <f t="shared" si="11"/>
        <v>0</v>
      </c>
      <c r="S26" s="57">
        <f t="shared" si="12"/>
        <v>0</v>
      </c>
      <c r="T26" s="66">
        <f t="shared" si="13"/>
      </c>
    </row>
    <row r="27" spans="2:20" ht="25.5" customHeight="1">
      <c r="B27" s="67"/>
      <c r="C27" s="67"/>
      <c r="D27" s="68"/>
      <c r="E27" s="60">
        <f t="shared" si="0"/>
      </c>
      <c r="F27" s="61">
        <f t="shared" si="1"/>
      </c>
      <c r="G27" s="69"/>
      <c r="H27" s="68"/>
      <c r="I27" s="60">
        <f t="shared" si="2"/>
      </c>
      <c r="J27" s="62">
        <f t="shared" si="3"/>
      </c>
      <c r="K27" s="99">
        <f t="shared" si="4"/>
      </c>
      <c r="L27" s="96">
        <f t="shared" si="5"/>
      </c>
      <c r="M27" s="63">
        <f t="shared" si="6"/>
      </c>
      <c r="N27" s="64">
        <f t="shared" si="7"/>
      </c>
      <c r="O27" s="70">
        <f t="shared" si="8"/>
      </c>
      <c r="P27" s="57" t="e">
        <f t="shared" si="9"/>
        <v>#DIV/0!</v>
      </c>
      <c r="Q27" s="57">
        <f t="shared" si="10"/>
        <v>0</v>
      </c>
      <c r="R27" s="57">
        <f t="shared" si="11"/>
        <v>0</v>
      </c>
      <c r="S27" s="57">
        <f t="shared" si="12"/>
        <v>0</v>
      </c>
      <c r="T27" s="66">
        <f t="shared" si="13"/>
      </c>
    </row>
    <row r="28" spans="2:20" ht="25.5" customHeight="1">
      <c r="B28" s="67"/>
      <c r="C28" s="67"/>
      <c r="D28" s="68"/>
      <c r="E28" s="60">
        <f t="shared" si="0"/>
      </c>
      <c r="F28" s="61">
        <f t="shared" si="1"/>
      </c>
      <c r="G28" s="69"/>
      <c r="H28" s="68"/>
      <c r="I28" s="60">
        <f t="shared" si="2"/>
      </c>
      <c r="J28" s="62">
        <f t="shared" si="3"/>
      </c>
      <c r="K28" s="99">
        <f t="shared" si="4"/>
      </c>
      <c r="L28" s="96">
        <f t="shared" si="5"/>
      </c>
      <c r="M28" s="63">
        <f t="shared" si="6"/>
      </c>
      <c r="N28" s="64">
        <f t="shared" si="7"/>
      </c>
      <c r="O28" s="70">
        <f t="shared" si="8"/>
      </c>
      <c r="P28" s="57" t="e">
        <f t="shared" si="9"/>
        <v>#DIV/0!</v>
      </c>
      <c r="Q28" s="57">
        <f t="shared" si="10"/>
        <v>0</v>
      </c>
      <c r="R28" s="57">
        <f t="shared" si="11"/>
        <v>0</v>
      </c>
      <c r="S28" s="57">
        <f t="shared" si="12"/>
        <v>0</v>
      </c>
      <c r="T28" s="66">
        <f t="shared" si="13"/>
      </c>
    </row>
    <row r="29" spans="2:20" ht="25.5" customHeight="1">
      <c r="B29" s="67"/>
      <c r="C29" s="67"/>
      <c r="D29" s="68"/>
      <c r="E29" s="60">
        <f t="shared" si="0"/>
      </c>
      <c r="F29" s="61">
        <f t="shared" si="1"/>
      </c>
      <c r="G29" s="69"/>
      <c r="H29" s="68"/>
      <c r="I29" s="60">
        <f t="shared" si="2"/>
      </c>
      <c r="J29" s="62">
        <f t="shared" si="3"/>
      </c>
      <c r="K29" s="99">
        <f t="shared" si="4"/>
      </c>
      <c r="L29" s="96">
        <f t="shared" si="5"/>
      </c>
      <c r="M29" s="63">
        <f t="shared" si="6"/>
      </c>
      <c r="N29" s="64">
        <f t="shared" si="7"/>
      </c>
      <c r="O29" s="70">
        <f t="shared" si="8"/>
      </c>
      <c r="P29" s="57" t="e">
        <f t="shared" si="9"/>
        <v>#DIV/0!</v>
      </c>
      <c r="Q29" s="57">
        <f t="shared" si="10"/>
        <v>0</v>
      </c>
      <c r="R29" s="57">
        <f t="shared" si="11"/>
        <v>0</v>
      </c>
      <c r="S29" s="57">
        <f t="shared" si="12"/>
        <v>0</v>
      </c>
      <c r="T29" s="66">
        <f t="shared" si="13"/>
      </c>
    </row>
    <row r="30" spans="2:20" ht="25.5" customHeight="1" thickBot="1">
      <c r="B30" s="71"/>
      <c r="C30" s="71"/>
      <c r="D30" s="72"/>
      <c r="E30" s="73">
        <f t="shared" si="0"/>
      </c>
      <c r="F30" s="74">
        <f t="shared" si="1"/>
      </c>
      <c r="G30" s="75"/>
      <c r="H30" s="72"/>
      <c r="I30" s="73">
        <f t="shared" si="2"/>
      </c>
      <c r="J30" s="76">
        <f t="shared" si="3"/>
      </c>
      <c r="K30" s="100">
        <f t="shared" si="4"/>
      </c>
      <c r="L30" s="97">
        <f t="shared" si="5"/>
      </c>
      <c r="M30" s="77">
        <f t="shared" si="6"/>
      </c>
      <c r="N30" s="78">
        <f t="shared" si="7"/>
      </c>
      <c r="O30" s="79">
        <f t="shared" si="8"/>
      </c>
      <c r="P30" s="80" t="e">
        <f t="shared" si="9"/>
        <v>#DIV/0!</v>
      </c>
      <c r="Q30" s="80">
        <f t="shared" si="10"/>
        <v>0</v>
      </c>
      <c r="R30" s="57">
        <f t="shared" si="11"/>
        <v>0</v>
      </c>
      <c r="S30" s="80">
        <f t="shared" si="12"/>
        <v>0</v>
      </c>
      <c r="T30" s="81">
        <f t="shared" si="13"/>
      </c>
    </row>
    <row r="31" ht="16.5" customHeight="1" thickBot="1" thickTop="1">
      <c r="J31" s="22"/>
    </row>
    <row r="32" spans="10:20" ht="60.75" customHeight="1" thickBot="1">
      <c r="J32" s="22"/>
      <c r="K32" s="3" t="s">
        <v>29</v>
      </c>
      <c r="M32" s="145"/>
      <c r="N32" s="146"/>
      <c r="O32" s="146"/>
      <c r="P32" s="146"/>
      <c r="Q32" s="146"/>
      <c r="R32" s="146"/>
      <c r="S32" s="146"/>
      <c r="T32" s="147"/>
    </row>
    <row r="33" spans="2:15" ht="21.75" customHeight="1" thickBot="1">
      <c r="B33" s="1" t="s">
        <v>28</v>
      </c>
      <c r="J33" s="22"/>
      <c r="N33" s="29"/>
      <c r="O33" s="29"/>
    </row>
    <row r="34" spans="2:20" ht="45" customHeight="1" thickTop="1">
      <c r="B34" s="36"/>
      <c r="C34" s="37"/>
      <c r="D34" s="37"/>
      <c r="E34" s="37"/>
      <c r="F34" s="37"/>
      <c r="G34" s="37"/>
      <c r="H34" s="37"/>
      <c r="I34" s="37"/>
      <c r="J34" s="38"/>
      <c r="K34" s="37"/>
      <c r="L34" s="37"/>
      <c r="M34" s="37"/>
      <c r="N34" s="37"/>
      <c r="O34" s="37"/>
      <c r="P34" s="37"/>
      <c r="Q34" s="37"/>
      <c r="R34" s="37"/>
      <c r="S34" s="37"/>
      <c r="T34" s="39"/>
    </row>
    <row r="35" spans="2:20" ht="54.75" customHeight="1">
      <c r="B35" s="40"/>
      <c r="C35" s="41"/>
      <c r="D35" s="41"/>
      <c r="E35" s="41"/>
      <c r="F35" s="41"/>
      <c r="G35" s="41"/>
      <c r="H35" s="41"/>
      <c r="I35" s="41"/>
      <c r="J35" s="41"/>
      <c r="K35" s="41"/>
      <c r="L35" s="41"/>
      <c r="M35" s="41"/>
      <c r="N35" s="41"/>
      <c r="O35" s="41"/>
      <c r="P35" s="41"/>
      <c r="Q35" s="41"/>
      <c r="R35" s="41"/>
      <c r="S35" s="41"/>
      <c r="T35" s="42"/>
    </row>
    <row r="36" spans="2:20" ht="59.25" customHeight="1" thickBot="1">
      <c r="B36" s="43"/>
      <c r="C36" s="44"/>
      <c r="D36" s="44"/>
      <c r="E36" s="44"/>
      <c r="F36" s="44"/>
      <c r="G36" s="44"/>
      <c r="H36" s="44"/>
      <c r="I36" s="44"/>
      <c r="J36" s="44"/>
      <c r="K36" s="44"/>
      <c r="L36" s="44"/>
      <c r="M36" s="44"/>
      <c r="N36" s="44"/>
      <c r="O36" s="44"/>
      <c r="P36" s="44"/>
      <c r="Q36" s="44"/>
      <c r="R36" s="44"/>
      <c r="S36" s="44"/>
      <c r="T36" s="45"/>
    </row>
    <row r="37" ht="13.5" thickTop="1"/>
    <row r="38" spans="2:20" ht="78" customHeight="1">
      <c r="B38" s="144" t="s">
        <v>39</v>
      </c>
      <c r="C38" s="144"/>
      <c r="D38" s="144"/>
      <c r="E38" s="144"/>
      <c r="F38" s="144"/>
      <c r="G38" s="144"/>
      <c r="H38" s="144"/>
      <c r="I38" s="144"/>
      <c r="J38" s="144"/>
      <c r="K38" s="144"/>
      <c r="L38" s="144"/>
      <c r="M38" s="144"/>
      <c r="N38" s="144"/>
      <c r="O38" s="144"/>
      <c r="P38" s="144"/>
      <c r="Q38" s="144"/>
      <c r="R38" s="144"/>
      <c r="S38" s="144"/>
      <c r="T38" s="144"/>
    </row>
    <row r="40" spans="3:10" ht="15">
      <c r="C40" s="33"/>
      <c r="D40" s="27"/>
      <c r="F40" s="27"/>
      <c r="G40" s="27"/>
      <c r="H40" s="27"/>
      <c r="I40" s="27"/>
      <c r="J40" s="27"/>
    </row>
    <row r="41" spans="3:10" ht="12.75">
      <c r="C41" s="27"/>
      <c r="D41" s="27"/>
      <c r="E41" s="27"/>
      <c r="F41" s="27"/>
      <c r="G41" s="27"/>
      <c r="H41" s="27"/>
      <c r="I41" s="27"/>
      <c r="J41" s="27"/>
    </row>
  </sheetData>
  <sheetProtection sheet="1" objects="1" scenarios="1" selectLockedCells="1"/>
  <mergeCells count="15">
    <mergeCell ref="B38:T38"/>
    <mergeCell ref="M32:T32"/>
    <mergeCell ref="C10:L10"/>
    <mergeCell ref="K11:K13"/>
    <mergeCell ref="L11:L13"/>
    <mergeCell ref="M11:M13"/>
    <mergeCell ref="N11:N13"/>
    <mergeCell ref="B2:T2"/>
    <mergeCell ref="B1:T1"/>
    <mergeCell ref="B4:T4"/>
    <mergeCell ref="O11:T12"/>
    <mergeCell ref="G12:J12"/>
    <mergeCell ref="G11:J11"/>
    <mergeCell ref="C11:F11"/>
    <mergeCell ref="C12:F12"/>
  </mergeCells>
  <hyperlinks>
    <hyperlink ref="B7" r:id="rId1" display="http://www.cdph.ca.gov/pubsforms/forms/Pages/CD-Report-Forms.aspx"/>
    <hyperlink ref="B7:J7" r:id="rId2" display="http://www.cdph.ca.gov/pubsforms/forms/Pages/CD-Report-Forms.aspx"/>
  </hyperlinks>
  <printOptions horizontalCentered="1" verticalCentered="1"/>
  <pageMargins left="0.5" right="0.5" top="0.52" bottom="0.52" header="0.5" footer="0.5"/>
  <pageSetup fitToHeight="1" fitToWidth="1" horizontalDpi="600" verticalDpi="600" orientation="landscape" scale="5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Cohort Study - Food Specific Attack Rate Table      </dc:title>
  <dc:subject/>
  <dc:creator>sbissell</dc:creator>
  <cp:keywords/>
  <dc:description/>
  <cp:lastModifiedBy>Higa, Jeffrey (CDPH-CID-DCDC)</cp:lastModifiedBy>
  <cp:lastPrinted>2011-12-29T18:56:24Z</cp:lastPrinted>
  <dcterms:created xsi:type="dcterms:W3CDTF">2004-07-16T00:32:51Z</dcterms:created>
  <dcterms:modified xsi:type="dcterms:W3CDTF">2012-01-11T00:40:22Z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Subject">
    <vt:lpwstr/>
  </property>
  <property fmtid="{D5CDD505-2E9C-101B-9397-08002B2CF9AE}" pid="4" name="Keywords">
    <vt:lpwstr/>
  </property>
  <property fmtid="{D5CDD505-2E9C-101B-9397-08002B2CF9AE}" pid="5" name="_Author">
    <vt:lpwstr>sbissell</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System Account</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Nav0">
    <vt:lpwstr/>
  </property>
  <property fmtid="{D5CDD505-2E9C-101B-9397-08002B2CF9AE}" pid="16" name="display_urn:schemas-microsoft-com:office:office#Author">
    <vt:lpwstr>System Account</vt:lpwstr>
  </property>
  <property fmtid="{D5CDD505-2E9C-101B-9397-08002B2CF9AE}" pid="17" name="_SourceUrl">
    <vt:lpwstr/>
  </property>
  <property fmtid="{D5CDD505-2E9C-101B-9397-08002B2CF9AE}" pid="18" name="_SharedFileIndex">
    <vt:lpwstr/>
  </property>
  <property fmtid="{D5CDD505-2E9C-101B-9397-08002B2CF9AE}" pid="19" name="Language">
    <vt:lpwstr>English</vt:lpwstr>
  </property>
  <property fmtid="{D5CDD505-2E9C-101B-9397-08002B2CF9AE}" pid="20" name="Target Audience Group0">
    <vt:lpwstr/>
  </property>
  <property fmtid="{D5CDD505-2E9C-101B-9397-08002B2CF9AE}" pid="21" name="Topics0">
    <vt:lpwstr/>
  </property>
  <property fmtid="{D5CDD505-2E9C-101B-9397-08002B2CF9AE}" pid="22" name="Abstract0">
    <vt:lpwstr/>
  </property>
  <property fmtid="{D5CDD505-2E9C-101B-9397-08002B2CF9AE}" pid="23" name="Reading Level0">
    <vt:lpwstr/>
  </property>
  <property fmtid="{D5CDD505-2E9C-101B-9397-08002B2CF9AE}" pid="24" name="PublishingExpirationDate">
    <vt:lpwstr/>
  </property>
  <property fmtid="{D5CDD505-2E9C-101B-9397-08002B2CF9AE}" pid="25" name="Organization0">
    <vt:lpwstr>40</vt:lpwstr>
  </property>
  <property fmtid="{D5CDD505-2E9C-101B-9397-08002B2CF9AE}" pid="26" name="PublishingStartDate">
    <vt:lpwstr/>
  </property>
  <property fmtid="{D5CDD505-2E9C-101B-9397-08002B2CF9AE}" pid="27" name="HealthPubTopics0">
    <vt:lpwstr/>
  </property>
  <property fmtid="{D5CDD505-2E9C-101B-9397-08002B2CF9AE}" pid="28" name="PublishingContactName">
    <vt:lpwstr/>
  </property>
  <property fmtid="{D5CDD505-2E9C-101B-9397-08002B2CF9AE}" pid="29" name="Publication Type0">
    <vt:lpwstr/>
  </property>
  <property fmtid="{D5CDD505-2E9C-101B-9397-08002B2CF9AE}" pid="30" name="e703b7d8b6284097bcc8d89d108ab72a">
    <vt:lpwstr>English|25e340a5-d50c-48d7-adc0-a905fb7bff5c</vt:lpwstr>
  </property>
  <property fmtid="{D5CDD505-2E9C-101B-9397-08002B2CF9AE}" pid="31" name="TaxCatchAll">
    <vt:lpwstr>97;#English</vt:lpwstr>
  </property>
</Properties>
</file>