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25" windowWidth="15480" windowHeight="9015" activeTab="0"/>
  </bookViews>
  <sheets>
    <sheet name="example table" sheetId="1" r:id="rId1"/>
    <sheet name="blank case-control table" sheetId="2" r:id="rId2"/>
  </sheets>
  <definedNames>
    <definedName name="_xlnm.Print_Area" localSheetId="1">'blank case-control table'!$A$1:$T$40</definedName>
  </definedNames>
  <calcPr fullCalcOnLoad="1"/>
</workbook>
</file>

<file path=xl/sharedStrings.xml><?xml version="1.0" encoding="utf-8"?>
<sst xmlns="http://schemas.openxmlformats.org/spreadsheetml/2006/main" count="72" uniqueCount="43">
  <si>
    <t>CASE-CONTROL STUDY TABLE</t>
  </si>
  <si>
    <t>Place of Outbreak:</t>
  </si>
  <si>
    <t>Church Supper, Lycoming, Oswego County</t>
  </si>
  <si>
    <t xml:space="preserve">            </t>
  </si>
  <si>
    <t xml:space="preserve">    </t>
  </si>
  <si>
    <t>Food</t>
  </si>
  <si>
    <t>Ate</t>
  </si>
  <si>
    <t>Did Not Eat</t>
  </si>
  <si>
    <t>Total</t>
  </si>
  <si>
    <t>%Ate</t>
  </si>
  <si>
    <t>Baked Ham</t>
  </si>
  <si>
    <t>Spinich</t>
  </si>
  <si>
    <t>Mashed potatoes</t>
  </si>
  <si>
    <t>Cabbage salad</t>
  </si>
  <si>
    <t>Jello</t>
  </si>
  <si>
    <t>Rolls</t>
  </si>
  <si>
    <t>Brown bread</t>
  </si>
  <si>
    <t>Milk</t>
  </si>
  <si>
    <t>Coffee</t>
  </si>
  <si>
    <t>Water</t>
  </si>
  <si>
    <t>Cake</t>
  </si>
  <si>
    <t>Vanilla ice cream</t>
  </si>
  <si>
    <t>Chocolate ice cream</t>
  </si>
  <si>
    <t>Fruit salad</t>
  </si>
  <si>
    <t>Remarks:</t>
  </si>
  <si>
    <t>Odds Ratio</t>
  </si>
  <si>
    <t>Lower 95% C.I.</t>
  </si>
  <si>
    <t>Upper 95% C.I.</t>
  </si>
  <si>
    <t>Cases</t>
  </si>
  <si>
    <t>Controls</t>
  </si>
  <si>
    <t>Chi-square</t>
  </si>
  <si>
    <t>Value</t>
  </si>
  <si>
    <t xml:space="preserve"> &lt; enter  place of outbreak here&gt;</t>
  </si>
  <si>
    <t>P-Value</t>
  </si>
  <si>
    <t>Suspected Food:</t>
  </si>
  <si>
    <t>http://www.cdph.ca.gov/pubsforms/forms/Pages/CD-Report-Forms.aspx</t>
  </si>
  <si>
    <r>
      <t>Case-Control Study Table</t>
    </r>
    <r>
      <rPr>
        <b/>
        <u val="single"/>
        <sz val="18"/>
        <rFont val="Arial"/>
        <family val="2"/>
      </rPr>
      <t xml:space="preserve"> </t>
    </r>
    <r>
      <rPr>
        <u val="single"/>
        <sz val="14"/>
        <rFont val="Arial"/>
        <family val="2"/>
      </rPr>
      <t>(this is a sample, please use blank case control table next sheet)</t>
    </r>
  </si>
  <si>
    <t>This sheet can be found on the DCDC form site under Foodborne Disease Outbreaks:</t>
  </si>
  <si>
    <t xml:space="preserve">This sheet can be found on the DCDC form site under Foodborne Disease Outbreaks:Foodborne Disease Outbreaks: </t>
  </si>
  <si>
    <t>Note: This sheet is protected so that only those cells into which you should be entering data are available to you.  This protects the formulas from accidental changes or deletion.  You can  view the formulas in the example table.</t>
  </si>
  <si>
    <t xml:space="preserve">If "Case-control study" is checked in section "2. Investigation Methods" of the foodborne disease outbreak report (CDPH 8567), please enter your data in the blank table provided in the next sheet "blank case-control table", and attach the table to the report before it is forwarded to your CD reporting staff.  Jurisdictions participating in CalREDIE should upload the table into the CalREDIE filing cabinet for the outbreak. </t>
  </si>
  <si>
    <t>CDPH - Division of Communicable Disease Control - Infectious Diseases Branch - Surevillance &amp; Statistics Section (1/12 version)</t>
  </si>
  <si>
    <t xml:space="preserve">If "Case-control study" is checked in section "2. Investigation Methods" of the foodborne disease outbreak report (CDPH 8567), please complete this table and attach it to the report before it is forwarded to your CD reporting desk. Jurisdictions participating in CalREDIE should upload the table into the CalREDIE filing cabinet for the outbreak.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</si>
</sst>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s>
  <fonts count="53">
    <font>
      <sz val="12"/>
      <name val="Arial"/>
      <family val="0"/>
    </font>
    <font>
      <sz val="11"/>
      <color indexed="8"/>
      <name val="Calibri"/>
      <family val="2"/>
    </font>
    <font>
      <sz val="12"/>
      <color indexed="8"/>
      <name val="Arial"/>
      <family val="2"/>
    </font>
    <font>
      <sz val="12"/>
      <color indexed="12"/>
      <name val="Arial"/>
      <family val="2"/>
    </font>
    <font>
      <sz val="14"/>
      <name val="Arial"/>
      <family val="2"/>
    </font>
    <font>
      <sz val="14"/>
      <color indexed="8"/>
      <name val="Arial"/>
      <family val="2"/>
    </font>
    <font>
      <b/>
      <sz val="12"/>
      <name val="Arial"/>
      <family val="2"/>
    </font>
    <font>
      <b/>
      <sz val="12"/>
      <color indexed="8"/>
      <name val="Arial"/>
      <family val="2"/>
    </font>
    <font>
      <b/>
      <sz val="11"/>
      <name val="Arial"/>
      <family val="2"/>
    </font>
    <font>
      <sz val="11"/>
      <name val="Arial"/>
      <family val="2"/>
    </font>
    <font>
      <sz val="11"/>
      <color indexed="8"/>
      <name val="Arial"/>
      <family val="2"/>
    </font>
    <font>
      <sz val="20"/>
      <name val="Arial"/>
      <family val="2"/>
    </font>
    <font>
      <u val="single"/>
      <sz val="20"/>
      <name val="Arial"/>
      <family val="2"/>
    </font>
    <font>
      <u val="single"/>
      <sz val="14"/>
      <name val="Arial"/>
      <family val="2"/>
    </font>
    <font>
      <u val="single"/>
      <sz val="8.4"/>
      <color indexed="12"/>
      <name val="Arial"/>
      <family val="2"/>
    </font>
    <font>
      <u val="single"/>
      <sz val="14"/>
      <color indexed="12"/>
      <name val="Arial"/>
      <family val="2"/>
    </font>
    <font>
      <b/>
      <sz val="14"/>
      <name val="Arial"/>
      <family val="2"/>
    </font>
    <font>
      <b/>
      <sz val="20"/>
      <name val="Arial"/>
      <family val="2"/>
    </font>
    <font>
      <b/>
      <u val="single"/>
      <sz val="18"/>
      <name val="Arial"/>
      <family val="2"/>
    </font>
    <font>
      <b/>
      <u val="single"/>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indexed="12"/>
      </right>
      <top style="thick">
        <color indexed="12"/>
      </top>
      <bottom/>
    </border>
    <border>
      <left style="thick">
        <color indexed="12"/>
      </left>
      <right/>
      <top style="thick">
        <color indexed="12"/>
      </top>
      <bottom/>
    </border>
    <border>
      <left style="thick">
        <color indexed="12"/>
      </left>
      <right/>
      <top/>
      <bottom/>
    </border>
    <border>
      <left style="hair">
        <color indexed="12"/>
      </left>
      <right/>
      <top/>
      <bottom/>
    </border>
    <border>
      <left style="thick">
        <color indexed="12"/>
      </left>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thick">
        <color indexed="12"/>
      </left>
      <right style="hair">
        <color indexed="12"/>
      </right>
      <top style="hair">
        <color indexed="12"/>
      </top>
      <bottom style="thick">
        <color indexed="12"/>
      </bottom>
    </border>
    <border>
      <left style="hair">
        <color indexed="12"/>
      </left>
      <right style="hair">
        <color indexed="12"/>
      </right>
      <top style="hair">
        <color indexed="12"/>
      </top>
      <bottom style="thick">
        <color indexed="12"/>
      </bottom>
    </border>
    <border>
      <left/>
      <right/>
      <top style="thick">
        <color indexed="12"/>
      </top>
      <bottom/>
    </border>
    <border>
      <left/>
      <right/>
      <top style="thick">
        <color indexed="39"/>
      </top>
      <bottom/>
    </border>
    <border>
      <left/>
      <right style="hair">
        <color indexed="12"/>
      </right>
      <top style="hair">
        <color indexed="12"/>
      </top>
      <bottom style="hair">
        <color indexed="12"/>
      </bottom>
    </border>
    <border>
      <left/>
      <right style="hair">
        <color indexed="12"/>
      </right>
      <top style="hair">
        <color indexed="12"/>
      </top>
      <bottom style="thick">
        <color indexed="12"/>
      </bottom>
    </border>
    <border>
      <left style="thick">
        <color indexed="12"/>
      </left>
      <right/>
      <top style="thick">
        <color indexed="12"/>
      </top>
      <bottom style="thick">
        <color indexed="12"/>
      </bottom>
    </border>
    <border>
      <left style="thick">
        <color indexed="12"/>
      </left>
      <right style="medium">
        <color indexed="12"/>
      </right>
      <top style="thick">
        <color indexed="12"/>
      </top>
      <bottom style="thick">
        <color indexed="12"/>
      </bottom>
    </border>
    <border>
      <left style="medium">
        <color indexed="12"/>
      </left>
      <right style="medium">
        <color indexed="12"/>
      </right>
      <top style="thick">
        <color indexed="12"/>
      </top>
      <bottom style="thick">
        <color indexed="12"/>
      </bottom>
    </border>
    <border>
      <left style="medium">
        <color indexed="12"/>
      </left>
      <right style="thick">
        <color indexed="12"/>
      </right>
      <top style="thick">
        <color indexed="12"/>
      </top>
      <bottom style="thick">
        <color indexed="12"/>
      </bottom>
    </border>
    <border>
      <left style="hair">
        <color indexed="12"/>
      </left>
      <right style="thick">
        <color indexed="12"/>
      </right>
      <top style="thick">
        <color indexed="12"/>
      </top>
      <bottom style="hair">
        <color indexed="12"/>
      </bottom>
    </border>
    <border>
      <left style="hair">
        <color indexed="12"/>
      </left>
      <right style="thick">
        <color indexed="12"/>
      </right>
      <top/>
      <bottom style="hair">
        <color indexed="12"/>
      </bottom>
    </border>
    <border>
      <left style="hair">
        <color indexed="12"/>
      </left>
      <right style="thick">
        <color indexed="12"/>
      </right>
      <top/>
      <bottom style="thick">
        <color indexed="12"/>
      </bottom>
    </border>
    <border>
      <left style="thick">
        <color indexed="12"/>
      </left>
      <right style="thick">
        <color indexed="12"/>
      </right>
      <top style="thick">
        <color indexed="12"/>
      </top>
      <bottom style="thick">
        <color indexed="12"/>
      </bottom>
    </border>
    <border>
      <left style="thick">
        <color indexed="12"/>
      </left>
      <right style="hair">
        <color indexed="12"/>
      </right>
      <top style="thick">
        <color indexed="12"/>
      </top>
      <bottom style="hair">
        <color indexed="12"/>
      </bottom>
    </border>
    <border>
      <left/>
      <right style="hair">
        <color indexed="12"/>
      </right>
      <top style="thick">
        <color indexed="12"/>
      </top>
      <bottom style="hair">
        <color indexed="12"/>
      </bottom>
    </border>
    <border>
      <left/>
      <right style="thick">
        <color indexed="12"/>
      </right>
      <top/>
      <bottom style="hair">
        <color indexed="12"/>
      </bottom>
    </border>
    <border>
      <left/>
      <right style="hair">
        <color indexed="12"/>
      </right>
      <top/>
      <bottom style="hair">
        <color indexed="12"/>
      </bottom>
    </border>
    <border>
      <left/>
      <right style="hair">
        <color indexed="12"/>
      </right>
      <top/>
      <bottom style="thick">
        <color indexed="12"/>
      </bottom>
    </border>
    <border>
      <left/>
      <right style="thick">
        <color indexed="12"/>
      </right>
      <top/>
      <bottom style="thick">
        <color indexed="12"/>
      </bottom>
    </border>
    <border>
      <left/>
      <right style="thick">
        <color indexed="12"/>
      </right>
      <top style="hair">
        <color indexed="12"/>
      </top>
      <bottom style="hair">
        <color indexed="12"/>
      </bottom>
    </border>
    <border>
      <left/>
      <right style="thick">
        <color indexed="12"/>
      </right>
      <top style="hair">
        <color indexed="12"/>
      </top>
      <bottom style="thick">
        <color indexed="12"/>
      </bottom>
    </border>
    <border>
      <left style="thick">
        <color indexed="12"/>
      </left>
      <right style="thick">
        <color indexed="12"/>
      </right>
      <top style="hair">
        <color indexed="12"/>
      </top>
      <bottom style="hair">
        <color indexed="12"/>
      </bottom>
    </border>
    <border>
      <left style="thick">
        <color indexed="12"/>
      </left>
      <right style="thick">
        <color indexed="12"/>
      </right>
      <top style="hair">
        <color indexed="12"/>
      </top>
      <bottom style="thick">
        <color indexed="12"/>
      </bottom>
    </border>
    <border>
      <left style="thick">
        <color indexed="39"/>
      </left>
      <right/>
      <top style="thick">
        <color indexed="39"/>
      </top>
      <bottom/>
    </border>
    <border>
      <left/>
      <right/>
      <top/>
      <bottom style="thick">
        <color indexed="39"/>
      </bottom>
    </border>
    <border>
      <left/>
      <right style="thick">
        <color indexed="12"/>
      </right>
      <top/>
      <bottom/>
    </border>
    <border>
      <left style="thick">
        <color indexed="12"/>
      </left>
      <right style="medium">
        <color indexed="12"/>
      </right>
      <top style="hair">
        <color indexed="12"/>
      </top>
      <bottom style="hair">
        <color indexed="12"/>
      </bottom>
    </border>
    <border>
      <left style="thick">
        <color indexed="12"/>
      </left>
      <right style="medium">
        <color indexed="12"/>
      </right>
      <top style="hair">
        <color indexed="12"/>
      </top>
      <bottom style="thick">
        <color indexed="12"/>
      </bottom>
    </border>
    <border>
      <left style="medium"/>
      <right/>
      <top/>
      <bottom/>
    </border>
    <border>
      <left style="thick">
        <color indexed="12"/>
      </left>
      <right style="hair">
        <color indexed="12"/>
      </right>
      <top style="thick">
        <color indexed="39"/>
      </top>
      <bottom/>
    </border>
    <border>
      <left style="thick">
        <color indexed="12"/>
      </left>
      <right style="hair">
        <color indexed="12"/>
      </right>
      <top/>
      <bottom/>
    </border>
    <border>
      <left style="thick">
        <color indexed="12"/>
      </left>
      <right style="hair">
        <color indexed="12"/>
      </right>
      <top/>
      <bottom style="thick">
        <color indexed="12"/>
      </bottom>
    </border>
    <border>
      <left style="hair">
        <color indexed="12"/>
      </left>
      <right style="hair">
        <color indexed="12"/>
      </right>
      <top style="thick">
        <color indexed="39"/>
      </top>
      <bottom/>
    </border>
    <border>
      <left style="hair">
        <color indexed="12"/>
      </left>
      <right style="hair">
        <color indexed="12"/>
      </right>
      <top/>
      <bottom/>
    </border>
    <border>
      <left style="hair">
        <color indexed="12"/>
      </left>
      <right style="hair">
        <color indexed="12"/>
      </right>
      <top/>
      <bottom style="thick">
        <color indexed="12"/>
      </bottom>
    </border>
    <border>
      <left/>
      <right/>
      <top/>
      <bottom style="thick">
        <color indexed="12"/>
      </bottom>
    </border>
    <border>
      <left style="hair">
        <color indexed="12"/>
      </left>
      <right style="thick">
        <color indexed="12"/>
      </right>
      <top style="thick">
        <color indexed="12"/>
      </top>
      <bottom/>
    </border>
    <border>
      <left style="hair">
        <color indexed="12"/>
      </left>
      <right style="thick">
        <color indexed="12"/>
      </right>
      <top/>
      <bottom/>
    </border>
    <border>
      <left style="thick">
        <color indexed="12"/>
      </left>
      <right/>
      <top/>
      <bottom style="thick">
        <color indexed="12"/>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medium"/>
      <right/>
      <top style="medium"/>
      <bottom style="medium"/>
    </border>
    <border>
      <left/>
      <right/>
      <top style="medium"/>
      <bottom style="medium"/>
    </border>
  </borders>
  <cellStyleXfs count="62">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8" fillId="27" borderId="0" applyNumberFormat="0" applyBorder="0" applyAlignment="0" applyProtection="0"/>
    <xf numFmtId="0" fontId="39" fillId="28" borderId="1" applyNumberFormat="0" applyAlignment="0" applyProtection="0"/>
    <xf numFmtId="0" fontId="4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31" borderId="1" applyNumberFormat="0" applyAlignment="0" applyProtection="0"/>
    <xf numFmtId="0" fontId="47" fillId="0" borderId="6" applyNumberFormat="0" applyFill="0" applyAlignment="0" applyProtection="0"/>
    <xf numFmtId="0" fontId="48" fillId="32" borderId="0" applyNumberFormat="0" applyBorder="0" applyAlignment="0" applyProtection="0"/>
    <xf numFmtId="0" fontId="0" fillId="33" borderId="7" applyNumberFormat="0" applyFont="0" applyAlignment="0" applyProtection="0"/>
    <xf numFmtId="0" fontId="49" fillId="28"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5">
    <xf numFmtId="0" fontId="0" fillId="2" borderId="0" xfId="0" applyNumberFormat="1" applyAlignment="1">
      <alignment/>
    </xf>
    <xf numFmtId="0" fontId="0" fillId="2" borderId="0" xfId="0" applyNumberFormat="1" applyAlignment="1" applyProtection="1">
      <alignment/>
      <protection locked="0"/>
    </xf>
    <xf numFmtId="0" fontId="0" fillId="2" borderId="0" xfId="0" applyNumberFormat="1" applyAlignment="1">
      <alignment horizontal="center"/>
    </xf>
    <xf numFmtId="0" fontId="0" fillId="2" borderId="10" xfId="0" applyNumberFormat="1" applyBorder="1" applyAlignment="1">
      <alignment/>
    </xf>
    <xf numFmtId="0" fontId="2" fillId="34" borderId="0" xfId="0" applyNumberFormat="1" applyFont="1" applyFill="1" applyAlignment="1" applyProtection="1">
      <alignment/>
      <protection locked="0"/>
    </xf>
    <xf numFmtId="0" fontId="2" fillId="34" borderId="0" xfId="0" applyNumberFormat="1" applyFont="1" applyFill="1" applyAlignment="1">
      <alignment/>
    </xf>
    <xf numFmtId="0" fontId="2" fillId="34" borderId="11" xfId="0" applyNumberFormat="1" applyFont="1" applyFill="1" applyBorder="1" applyAlignment="1">
      <alignment horizontal="left"/>
    </xf>
    <xf numFmtId="0" fontId="0" fillId="2" borderId="12" xfId="0" applyNumberFormat="1" applyFill="1" applyBorder="1" applyAlignment="1" applyProtection="1">
      <alignment/>
      <protection locked="0"/>
    </xf>
    <xf numFmtId="0" fontId="0" fillId="2" borderId="13" xfId="0" applyNumberFormat="1" applyFill="1" applyBorder="1" applyAlignment="1" applyProtection="1">
      <alignment/>
      <protection locked="0"/>
    </xf>
    <xf numFmtId="0" fontId="0" fillId="2" borderId="14" xfId="0" applyNumberFormat="1" applyFill="1" applyBorder="1" applyAlignment="1" applyProtection="1">
      <alignment/>
      <protection locked="0"/>
    </xf>
    <xf numFmtId="0" fontId="0" fillId="2" borderId="15" xfId="0" applyNumberFormat="1" applyFill="1" applyBorder="1" applyAlignment="1" applyProtection="1">
      <alignment/>
      <protection locked="0"/>
    </xf>
    <xf numFmtId="0" fontId="0" fillId="2" borderId="16" xfId="0" applyNumberFormat="1" applyFill="1" applyBorder="1" applyAlignment="1" applyProtection="1">
      <alignment/>
      <protection locked="0"/>
    </xf>
    <xf numFmtId="0" fontId="0" fillId="2" borderId="17" xfId="0" applyNumberFormat="1" applyFill="1" applyBorder="1" applyAlignment="1" applyProtection="1">
      <alignment/>
      <protection locked="0"/>
    </xf>
    <xf numFmtId="0" fontId="0" fillId="2" borderId="18" xfId="0" applyNumberFormat="1" applyBorder="1" applyAlignment="1">
      <alignment/>
    </xf>
    <xf numFmtId="0" fontId="0" fillId="2" borderId="19" xfId="0" applyNumberFormat="1" applyBorder="1" applyAlignment="1">
      <alignment horizontal="left"/>
    </xf>
    <xf numFmtId="0" fontId="0" fillId="2" borderId="19" xfId="0" applyNumberFormat="1" applyBorder="1" applyAlignment="1">
      <alignment/>
    </xf>
    <xf numFmtId="0" fontId="0" fillId="2" borderId="0" xfId="0" applyNumberFormat="1" applyFill="1" applyBorder="1" applyAlignment="1" applyProtection="1">
      <alignment/>
      <protection locked="0"/>
    </xf>
    <xf numFmtId="0" fontId="0" fillId="2" borderId="20" xfId="0" applyNumberFormat="1" applyFill="1" applyBorder="1" applyAlignment="1" applyProtection="1">
      <alignment/>
      <protection locked="0"/>
    </xf>
    <xf numFmtId="0" fontId="0" fillId="2" borderId="21" xfId="0" applyNumberFormat="1" applyFill="1" applyBorder="1" applyAlignment="1" applyProtection="1">
      <alignment/>
      <protection locked="0"/>
    </xf>
    <xf numFmtId="0" fontId="2" fillId="34" borderId="12" xfId="0" applyNumberFormat="1" applyFont="1" applyFill="1" applyBorder="1" applyAlignment="1">
      <alignment/>
    </xf>
    <xf numFmtId="0" fontId="4" fillId="2" borderId="0" xfId="0" applyNumberFormat="1" applyFont="1" applyAlignment="1">
      <alignment/>
    </xf>
    <xf numFmtId="0" fontId="5" fillId="2" borderId="0" xfId="0" applyNumberFormat="1" applyFont="1" applyAlignment="1">
      <alignment horizontal="right"/>
    </xf>
    <xf numFmtId="0" fontId="0" fillId="2" borderId="19" xfId="0" applyNumberFormat="1" applyBorder="1" applyAlignment="1">
      <alignment vertical="center"/>
    </xf>
    <xf numFmtId="0" fontId="9" fillId="2" borderId="22" xfId="0" applyNumberFormat="1" applyFont="1" applyBorder="1" applyAlignment="1">
      <alignment/>
    </xf>
    <xf numFmtId="0" fontId="10" fillId="34" borderId="23" xfId="0" applyNumberFormat="1" applyFont="1" applyFill="1" applyBorder="1" applyAlignment="1">
      <alignment horizontal="center"/>
    </xf>
    <xf numFmtId="0" fontId="10" fillId="34" borderId="24" xfId="0" applyNumberFormat="1" applyFont="1" applyFill="1" applyBorder="1" applyAlignment="1">
      <alignment horizontal="center"/>
    </xf>
    <xf numFmtId="0" fontId="10" fillId="34" borderId="25" xfId="0" applyNumberFormat="1" applyFont="1" applyFill="1" applyBorder="1" applyAlignment="1">
      <alignment horizontal="center"/>
    </xf>
    <xf numFmtId="2" fontId="0" fillId="2" borderId="26" xfId="0" applyNumberFormat="1" applyBorder="1" applyAlignment="1">
      <alignment/>
    </xf>
    <xf numFmtId="2" fontId="0" fillId="2" borderId="27" xfId="0" applyNumberFormat="1" applyBorder="1" applyAlignment="1">
      <alignment/>
    </xf>
    <xf numFmtId="2" fontId="0" fillId="2" borderId="28" xfId="0" applyNumberFormat="1" applyBorder="1" applyAlignment="1">
      <alignment/>
    </xf>
    <xf numFmtId="166" fontId="0" fillId="2" borderId="0" xfId="0" applyNumberFormat="1" applyAlignment="1">
      <alignment/>
    </xf>
    <xf numFmtId="166" fontId="0" fillId="2" borderId="0" xfId="0" applyNumberFormat="1" applyAlignment="1" quotePrefix="1">
      <alignment/>
    </xf>
    <xf numFmtId="0" fontId="9" fillId="2" borderId="29" xfId="0" applyNumberFormat="1" applyFont="1" applyBorder="1" applyAlignment="1">
      <alignment horizontal="center" vertical="center" wrapText="1"/>
    </xf>
    <xf numFmtId="0" fontId="9" fillId="2" borderId="29" xfId="0" applyNumberFormat="1" applyFont="1" applyBorder="1" applyAlignment="1">
      <alignment horizontal="center" vertical="center"/>
    </xf>
    <xf numFmtId="0" fontId="0" fillId="2" borderId="13" xfId="0" applyNumberFormat="1" applyBorder="1" applyAlignment="1" applyProtection="1">
      <alignment/>
      <protection/>
    </xf>
    <xf numFmtId="2" fontId="2" fillId="34" borderId="27" xfId="0" applyNumberFormat="1" applyFont="1" applyFill="1" applyBorder="1" applyAlignment="1" applyProtection="1">
      <alignment/>
      <protection/>
    </xf>
    <xf numFmtId="164" fontId="0" fillId="2" borderId="30" xfId="0" applyNumberFormat="1" applyFill="1" applyBorder="1" applyAlignment="1" applyProtection="1">
      <alignment/>
      <protection/>
    </xf>
    <xf numFmtId="164" fontId="0" fillId="2" borderId="31" xfId="0" applyNumberFormat="1" applyBorder="1" applyAlignment="1" applyProtection="1">
      <alignment/>
      <protection/>
    </xf>
    <xf numFmtId="164" fontId="2" fillId="34" borderId="27" xfId="0" applyNumberFormat="1" applyFont="1" applyFill="1" applyBorder="1" applyAlignment="1" applyProtection="1">
      <alignment/>
      <protection/>
    </xf>
    <xf numFmtId="166" fontId="0" fillId="2" borderId="14" xfId="0" applyNumberFormat="1" applyFill="1" applyBorder="1" applyAlignment="1" applyProtection="1">
      <alignment/>
      <protection/>
    </xf>
    <xf numFmtId="165" fontId="0" fillId="2" borderId="32" xfId="0" applyNumberFormat="1" applyBorder="1" applyAlignment="1" applyProtection="1">
      <alignment/>
      <protection/>
    </xf>
    <xf numFmtId="0" fontId="0" fillId="2" borderId="15" xfId="0" applyNumberFormat="1" applyBorder="1" applyAlignment="1" applyProtection="1">
      <alignment/>
      <protection/>
    </xf>
    <xf numFmtId="164" fontId="0" fillId="2" borderId="14" xfId="0" applyNumberFormat="1" applyFill="1" applyBorder="1" applyAlignment="1" applyProtection="1">
      <alignment/>
      <protection/>
    </xf>
    <xf numFmtId="164" fontId="0" fillId="2" borderId="33" xfId="0" applyNumberFormat="1" applyBorder="1" applyAlignment="1" applyProtection="1">
      <alignment/>
      <protection/>
    </xf>
    <xf numFmtId="0" fontId="0" fillId="2" borderId="17" xfId="0" applyNumberFormat="1" applyBorder="1" applyAlignment="1" applyProtection="1">
      <alignment/>
      <protection/>
    </xf>
    <xf numFmtId="2" fontId="2" fillId="34" borderId="28" xfId="0" applyNumberFormat="1" applyFont="1" applyFill="1" applyBorder="1" applyAlignment="1" applyProtection="1">
      <alignment/>
      <protection/>
    </xf>
    <xf numFmtId="164" fontId="0" fillId="2" borderId="16" xfId="0" applyNumberFormat="1" applyFill="1" applyBorder="1" applyAlignment="1" applyProtection="1">
      <alignment/>
      <protection/>
    </xf>
    <xf numFmtId="164" fontId="0" fillId="2" borderId="34" xfId="0" applyNumberFormat="1" applyBorder="1" applyAlignment="1" applyProtection="1">
      <alignment/>
      <protection/>
    </xf>
    <xf numFmtId="164" fontId="2" fillId="34" borderId="28" xfId="0" applyNumberFormat="1" applyFont="1" applyFill="1" applyBorder="1" applyAlignment="1" applyProtection="1">
      <alignment/>
      <protection/>
    </xf>
    <xf numFmtId="166" fontId="0" fillId="2" borderId="34" xfId="0" applyNumberFormat="1" applyBorder="1" applyAlignment="1" applyProtection="1">
      <alignment/>
      <protection/>
    </xf>
    <xf numFmtId="165" fontId="0" fillId="2" borderId="35" xfId="0" applyNumberFormat="1" applyBorder="1" applyAlignment="1" applyProtection="1">
      <alignment/>
      <protection/>
    </xf>
    <xf numFmtId="0" fontId="0" fillId="2" borderId="30" xfId="0" applyNumberFormat="1" applyFill="1" applyBorder="1" applyAlignment="1" applyProtection="1">
      <alignment/>
      <protection/>
    </xf>
    <xf numFmtId="0" fontId="0" fillId="2" borderId="14" xfId="0" applyNumberFormat="1" applyFill="1" applyBorder="1" applyAlignment="1" applyProtection="1">
      <alignment/>
      <protection/>
    </xf>
    <xf numFmtId="0" fontId="0" fillId="2" borderId="16" xfId="0" applyNumberFormat="1" applyFill="1" applyBorder="1" applyAlignment="1" applyProtection="1">
      <alignment/>
      <protection/>
    </xf>
    <xf numFmtId="0" fontId="10" fillId="34" borderId="24" xfId="0" applyNumberFormat="1" applyFont="1" applyFill="1" applyBorder="1" applyAlignment="1" applyProtection="1">
      <alignment horizontal="center"/>
      <protection/>
    </xf>
    <xf numFmtId="2" fontId="0" fillId="2" borderId="26" xfId="0" applyNumberFormat="1" applyBorder="1" applyAlignment="1" applyProtection="1">
      <alignment/>
      <protection/>
    </xf>
    <xf numFmtId="2" fontId="0" fillId="2" borderId="27" xfId="0" applyNumberFormat="1" applyBorder="1" applyAlignment="1" applyProtection="1">
      <alignment/>
      <protection/>
    </xf>
    <xf numFmtId="2" fontId="0" fillId="2" borderId="28" xfId="0" applyNumberFormat="1" applyBorder="1" applyAlignment="1" applyProtection="1">
      <alignment/>
      <protection/>
    </xf>
    <xf numFmtId="0" fontId="0" fillId="2" borderId="36" xfId="0" applyNumberFormat="1" applyFill="1" applyBorder="1" applyAlignment="1" applyProtection="1">
      <alignment/>
      <protection locked="0"/>
    </xf>
    <xf numFmtId="0" fontId="0" fillId="2" borderId="37" xfId="0" applyNumberFormat="1" applyFill="1" applyBorder="1" applyAlignment="1" applyProtection="1">
      <alignment/>
      <protection locked="0"/>
    </xf>
    <xf numFmtId="0" fontId="0" fillId="2" borderId="38" xfId="0" applyNumberFormat="1" applyFill="1" applyBorder="1" applyAlignment="1" applyProtection="1">
      <alignment/>
      <protection locked="0"/>
    </xf>
    <xf numFmtId="0" fontId="0" fillId="2" borderId="39" xfId="0" applyNumberFormat="1" applyFill="1" applyBorder="1" applyAlignment="1" applyProtection="1">
      <alignment/>
      <protection locked="0"/>
    </xf>
    <xf numFmtId="0" fontId="4" fillId="2" borderId="0" xfId="0" applyNumberFormat="1" applyFont="1" applyAlignment="1" applyProtection="1">
      <alignment/>
      <protection/>
    </xf>
    <xf numFmtId="0" fontId="0" fillId="2" borderId="0" xfId="0" applyNumberFormat="1" applyAlignment="1" applyProtection="1">
      <alignment/>
      <protection/>
    </xf>
    <xf numFmtId="0" fontId="6" fillId="2" borderId="40" xfId="0" applyNumberFormat="1" applyFont="1" applyBorder="1" applyAlignment="1" applyProtection="1">
      <alignment vertical="top"/>
      <protection/>
    </xf>
    <xf numFmtId="0" fontId="0" fillId="2" borderId="19" xfId="0" applyNumberFormat="1" applyBorder="1" applyAlignment="1" applyProtection="1">
      <alignment vertical="center"/>
      <protection/>
    </xf>
    <xf numFmtId="0" fontId="0" fillId="2" borderId="18" xfId="0" applyNumberFormat="1" applyBorder="1" applyAlignment="1" applyProtection="1">
      <alignment/>
      <protection/>
    </xf>
    <xf numFmtId="0" fontId="0" fillId="2" borderId="19" xfId="0" applyNumberFormat="1" applyBorder="1" applyAlignment="1" applyProtection="1">
      <alignment horizontal="left"/>
      <protection/>
    </xf>
    <xf numFmtId="0" fontId="0" fillId="2" borderId="19" xfId="0" applyNumberFormat="1" applyBorder="1" applyAlignment="1" applyProtection="1">
      <alignment/>
      <protection/>
    </xf>
    <xf numFmtId="0" fontId="0" fillId="2" borderId="10" xfId="0" applyNumberFormat="1" applyBorder="1" applyAlignment="1" applyProtection="1">
      <alignment/>
      <protection/>
    </xf>
    <xf numFmtId="0" fontId="4" fillId="2" borderId="12" xfId="0" applyNumberFormat="1" applyFont="1" applyFill="1" applyBorder="1" applyAlignment="1" applyProtection="1">
      <alignment/>
      <protection/>
    </xf>
    <xf numFmtId="0" fontId="0" fillId="2" borderId="41" xfId="0" applyNumberFormat="1" applyFill="1" applyBorder="1" applyAlignment="1" applyProtection="1">
      <alignment horizontal="right"/>
      <protection/>
    </xf>
    <xf numFmtId="0" fontId="0" fillId="2" borderId="41" xfId="0" applyNumberFormat="1" applyBorder="1" applyAlignment="1" applyProtection="1">
      <alignment/>
      <protection/>
    </xf>
    <xf numFmtId="0" fontId="3" fillId="2" borderId="0" xfId="0" applyNumberFormat="1" applyFont="1" applyBorder="1" applyAlignment="1" applyProtection="1">
      <alignment horizontal="right"/>
      <protection/>
    </xf>
    <xf numFmtId="0" fontId="3" fillId="2" borderId="42" xfId="0" applyNumberFormat="1" applyFont="1" applyBorder="1" applyAlignment="1" applyProtection="1">
      <alignment horizontal="right"/>
      <protection/>
    </xf>
    <xf numFmtId="0" fontId="2" fillId="34" borderId="11" xfId="0" applyNumberFormat="1" applyFont="1" applyFill="1" applyBorder="1" applyAlignment="1" applyProtection="1">
      <alignment horizontal="left"/>
      <protection/>
    </xf>
    <xf numFmtId="0" fontId="2" fillId="34" borderId="10" xfId="0" applyNumberFormat="1" applyFont="1" applyFill="1" applyBorder="1" applyAlignment="1" applyProtection="1">
      <alignment horizontal="center"/>
      <protection/>
    </xf>
    <xf numFmtId="0" fontId="2" fillId="34" borderId="18" xfId="0" applyNumberFormat="1" applyFont="1" applyFill="1" applyBorder="1" applyAlignment="1" applyProtection="1">
      <alignment/>
      <protection/>
    </xf>
    <xf numFmtId="0" fontId="2" fillId="34" borderId="10" xfId="0" applyNumberFormat="1" applyFont="1" applyFill="1" applyBorder="1" applyAlignment="1" applyProtection="1">
      <alignment/>
      <protection/>
    </xf>
    <xf numFmtId="0" fontId="2" fillId="34" borderId="0" xfId="0" applyNumberFormat="1" applyFont="1" applyFill="1" applyAlignment="1" applyProtection="1">
      <alignment/>
      <protection/>
    </xf>
    <xf numFmtId="0" fontId="2" fillId="34" borderId="12" xfId="0" applyNumberFormat="1" applyFont="1" applyFill="1" applyBorder="1" applyAlignment="1" applyProtection="1">
      <alignment/>
      <protection/>
    </xf>
    <xf numFmtId="0" fontId="2" fillId="34" borderId="42" xfId="0" applyNumberFormat="1" applyFont="1" applyFill="1" applyBorder="1" applyAlignment="1" applyProtection="1">
      <alignment/>
      <protection/>
    </xf>
    <xf numFmtId="0" fontId="2" fillId="34" borderId="0" xfId="0" applyNumberFormat="1" applyFont="1" applyFill="1" applyBorder="1" applyAlignment="1" applyProtection="1">
      <alignment horizontal="left"/>
      <protection/>
    </xf>
    <xf numFmtId="0" fontId="9" fillId="2" borderId="22" xfId="0" applyNumberFormat="1" applyFont="1" applyBorder="1" applyAlignment="1" applyProtection="1">
      <alignment/>
      <protection/>
    </xf>
    <xf numFmtId="0" fontId="10" fillId="34" borderId="23" xfId="0" applyNumberFormat="1" applyFont="1" applyFill="1" applyBorder="1" applyAlignment="1" applyProtection="1">
      <alignment horizontal="center"/>
      <protection/>
    </xf>
    <xf numFmtId="0" fontId="10" fillId="34" borderId="25" xfId="0" applyNumberFormat="1" applyFont="1" applyFill="1" applyBorder="1" applyAlignment="1" applyProtection="1">
      <alignment horizontal="center"/>
      <protection/>
    </xf>
    <xf numFmtId="0" fontId="9" fillId="2" borderId="29" xfId="0" applyNumberFormat="1" applyFont="1" applyBorder="1" applyAlignment="1" applyProtection="1">
      <alignment horizontal="center" vertical="center" wrapText="1"/>
      <protection/>
    </xf>
    <xf numFmtId="0" fontId="9" fillId="2" borderId="29" xfId="0" applyNumberFormat="1" applyFont="1" applyBorder="1" applyAlignment="1" applyProtection="1">
      <alignment horizontal="center" vertical="center"/>
      <protection/>
    </xf>
    <xf numFmtId="0" fontId="0" fillId="2" borderId="12" xfId="0" applyNumberFormat="1" applyFill="1" applyBorder="1" applyAlignment="1" applyProtection="1">
      <alignment/>
      <protection/>
    </xf>
    <xf numFmtId="0" fontId="0" fillId="2" borderId="0" xfId="0" applyNumberFormat="1" applyFill="1" applyBorder="1" applyAlignment="1" applyProtection="1">
      <alignment/>
      <protection/>
    </xf>
    <xf numFmtId="0" fontId="0" fillId="2" borderId="13" xfId="0" applyNumberFormat="1" applyFill="1" applyBorder="1" applyAlignment="1" applyProtection="1">
      <alignment/>
      <protection/>
    </xf>
    <xf numFmtId="0" fontId="0" fillId="2" borderId="20" xfId="0" applyNumberFormat="1" applyFill="1" applyBorder="1" applyAlignment="1" applyProtection="1">
      <alignment/>
      <protection/>
    </xf>
    <xf numFmtId="0" fontId="0" fillId="2" borderId="15" xfId="0" applyNumberFormat="1" applyFill="1" applyBorder="1" applyAlignment="1" applyProtection="1">
      <alignment/>
      <protection/>
    </xf>
    <xf numFmtId="0" fontId="0" fillId="2" borderId="43" xfId="0" applyNumberFormat="1" applyFill="1" applyBorder="1" applyAlignment="1" applyProtection="1">
      <alignment/>
      <protection locked="0"/>
    </xf>
    <xf numFmtId="0" fontId="0" fillId="2" borderId="44" xfId="0" applyNumberFormat="1" applyFill="1" applyBorder="1" applyAlignment="1" applyProtection="1">
      <alignment/>
      <protection locked="0"/>
    </xf>
    <xf numFmtId="0" fontId="11" fillId="2" borderId="0" xfId="0" applyNumberFormat="1" applyFont="1" applyAlignment="1" applyProtection="1">
      <alignment horizontal="right"/>
      <protection/>
    </xf>
    <xf numFmtId="0" fontId="12" fillId="2" borderId="0" xfId="0" applyNumberFormat="1" applyFont="1" applyAlignment="1" applyProtection="1">
      <alignment horizontal="right"/>
      <protection/>
    </xf>
    <xf numFmtId="0" fontId="0" fillId="2" borderId="0" xfId="0" applyNumberFormat="1" applyAlignment="1">
      <alignment horizontal="centerContinuous"/>
    </xf>
    <xf numFmtId="0" fontId="0" fillId="2" borderId="0" xfId="0" applyNumberFormat="1" applyAlignment="1">
      <alignment vertical="top"/>
    </xf>
    <xf numFmtId="0" fontId="12" fillId="2" borderId="0" xfId="0" applyNumberFormat="1" applyFont="1" applyAlignment="1">
      <alignment/>
    </xf>
    <xf numFmtId="0" fontId="0" fillId="2" borderId="0" xfId="0" applyNumberFormat="1" applyBorder="1" applyAlignment="1" applyProtection="1">
      <alignment/>
      <protection/>
    </xf>
    <xf numFmtId="2" fontId="2" fillId="34" borderId="0" xfId="0" applyNumberFormat="1" applyFont="1" applyFill="1" applyBorder="1" applyAlignment="1" applyProtection="1">
      <alignment/>
      <protection/>
    </xf>
    <xf numFmtId="164" fontId="0" fillId="2" borderId="0" xfId="0" applyNumberFormat="1" applyFill="1" applyBorder="1" applyAlignment="1" applyProtection="1">
      <alignment/>
      <protection/>
    </xf>
    <xf numFmtId="164" fontId="0" fillId="2" borderId="0" xfId="0" applyNumberFormat="1" applyBorder="1" applyAlignment="1" applyProtection="1">
      <alignment/>
      <protection/>
    </xf>
    <xf numFmtId="164" fontId="2" fillId="34" borderId="0" xfId="0" applyNumberFormat="1" applyFont="1" applyFill="1" applyBorder="1" applyAlignment="1" applyProtection="1">
      <alignment/>
      <protection/>
    </xf>
    <xf numFmtId="166" fontId="0" fillId="2" borderId="0" xfId="0" applyNumberFormat="1" applyBorder="1" applyAlignment="1" applyProtection="1">
      <alignment/>
      <protection/>
    </xf>
    <xf numFmtId="165" fontId="0" fillId="2" borderId="0" xfId="0" applyNumberFormat="1" applyBorder="1" applyAlignment="1" applyProtection="1">
      <alignment/>
      <protection/>
    </xf>
    <xf numFmtId="0" fontId="0" fillId="2" borderId="0" xfId="0" applyNumberFormat="1" applyAlignment="1" applyProtection="1">
      <alignment vertical="center"/>
      <protection/>
    </xf>
    <xf numFmtId="0" fontId="0" fillId="2" borderId="45" xfId="0" applyNumberFormat="1" applyBorder="1" applyAlignment="1" applyProtection="1">
      <alignment/>
      <protection/>
    </xf>
    <xf numFmtId="0" fontId="2" fillId="34" borderId="10" xfId="0" applyNumberFormat="1" applyFont="1" applyFill="1" applyBorder="1" applyAlignment="1">
      <alignment horizontal="center"/>
    </xf>
    <xf numFmtId="0" fontId="2" fillId="34" borderId="18" xfId="0" applyNumberFormat="1" applyFont="1" applyFill="1" applyBorder="1" applyAlignment="1">
      <alignment/>
    </xf>
    <xf numFmtId="0" fontId="2" fillId="34" borderId="10" xfId="0" applyNumberFormat="1" applyFont="1" applyFill="1" applyBorder="1" applyAlignment="1">
      <alignment/>
    </xf>
    <xf numFmtId="0" fontId="2" fillId="34" borderId="42" xfId="0" applyNumberFormat="1" applyFont="1" applyFill="1" applyBorder="1" applyAlignment="1">
      <alignment/>
    </xf>
    <xf numFmtId="0" fontId="2" fillId="34" borderId="0" xfId="0" applyNumberFormat="1" applyFont="1" applyFill="1" applyBorder="1" applyAlignment="1">
      <alignment horizontal="left"/>
    </xf>
    <xf numFmtId="0" fontId="0" fillId="2" borderId="40" xfId="0" applyNumberFormat="1" applyFont="1" applyBorder="1" applyAlignment="1">
      <alignment vertical="top"/>
    </xf>
    <xf numFmtId="2" fontId="0" fillId="2" borderId="0" xfId="0" applyNumberFormat="1" applyBorder="1" applyAlignment="1" applyProtection="1">
      <alignment/>
      <protection/>
    </xf>
    <xf numFmtId="0" fontId="15" fillId="2" borderId="0" xfId="52" applyNumberFormat="1" applyFont="1" applyFill="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lignment/>
    </xf>
    <xf numFmtId="0" fontId="3" fillId="2" borderId="0" xfId="0" applyNumberFormat="1" applyFont="1" applyAlignment="1" quotePrefix="1">
      <alignment/>
    </xf>
    <xf numFmtId="0" fontId="16" fillId="2" borderId="0" xfId="0" applyNumberFormat="1" applyFont="1" applyAlignment="1" applyProtection="1">
      <alignment/>
      <protection/>
    </xf>
    <xf numFmtId="0" fontId="16" fillId="2" borderId="0" xfId="0" applyNumberFormat="1" applyFont="1" applyAlignment="1">
      <alignment/>
    </xf>
    <xf numFmtId="0" fontId="19" fillId="2" borderId="0" xfId="0" applyNumberFormat="1" applyFont="1" applyAlignment="1" applyProtection="1">
      <alignment/>
      <protection/>
    </xf>
    <xf numFmtId="0" fontId="16" fillId="2" borderId="0" xfId="0" applyNumberFormat="1" applyFont="1" applyAlignment="1" applyProtection="1">
      <alignment/>
      <protection/>
    </xf>
    <xf numFmtId="0" fontId="16" fillId="2" borderId="0" xfId="0" applyNumberFormat="1" applyFont="1" applyAlignment="1">
      <alignment/>
    </xf>
    <xf numFmtId="0" fontId="17" fillId="2" borderId="0" xfId="0" applyNumberFormat="1" applyFont="1" applyAlignment="1" applyProtection="1">
      <alignment/>
      <protection/>
    </xf>
    <xf numFmtId="0" fontId="4" fillId="2" borderId="0" xfId="0" applyNumberFormat="1" applyFont="1" applyAlignment="1">
      <alignment vertical="center"/>
    </xf>
    <xf numFmtId="0" fontId="4" fillId="2" borderId="0" xfId="0" applyNumberFormat="1" applyFont="1" applyAlignment="1">
      <alignment horizontal="center" vertical="center"/>
    </xf>
    <xf numFmtId="0" fontId="4" fillId="2" borderId="0" xfId="0" applyNumberFormat="1" applyFont="1" applyAlignment="1">
      <alignment vertical="center" wrapText="1"/>
    </xf>
    <xf numFmtId="0" fontId="4" fillId="2" borderId="0" xfId="0" applyNumberFormat="1" applyFont="1" applyAlignment="1">
      <alignment vertical="center"/>
    </xf>
    <xf numFmtId="0" fontId="4" fillId="2" borderId="0" xfId="0" applyNumberFormat="1" applyFont="1" applyAlignment="1" applyProtection="1">
      <alignment vertical="top" wrapText="1"/>
      <protection/>
    </xf>
    <xf numFmtId="0" fontId="4" fillId="2" borderId="0" xfId="0" applyNumberFormat="1" applyFont="1" applyAlignment="1" applyProtection="1">
      <alignment/>
      <protection/>
    </xf>
    <xf numFmtId="0" fontId="4" fillId="2" borderId="0" xfId="0" applyNumberFormat="1" applyFont="1" applyAlignment="1" applyProtection="1">
      <alignment vertical="center"/>
      <protection/>
    </xf>
    <xf numFmtId="0" fontId="4" fillId="2" borderId="0" xfId="0" applyNumberFormat="1" applyFont="1" applyAlignment="1" applyProtection="1">
      <alignment vertical="top"/>
      <protection/>
    </xf>
    <xf numFmtId="0" fontId="4" fillId="2" borderId="0" xfId="0" applyNumberFormat="1" applyFont="1" applyAlignment="1" applyProtection="1">
      <alignment vertical="top" wrapText="1"/>
      <protection/>
    </xf>
    <xf numFmtId="0" fontId="4" fillId="2" borderId="0" xfId="0" applyNumberFormat="1" applyFont="1" applyAlignment="1" applyProtection="1">
      <alignment vertical="top" wrapText="1"/>
      <protection/>
    </xf>
    <xf numFmtId="0" fontId="8" fillId="2" borderId="46" xfId="0" applyNumberFormat="1" applyFont="1" applyBorder="1" applyAlignment="1" applyProtection="1">
      <alignment horizontal="center" vertical="center" wrapText="1"/>
      <protection/>
    </xf>
    <xf numFmtId="0" fontId="8" fillId="2" borderId="47" xfId="0" applyNumberFormat="1" applyFont="1" applyBorder="1" applyAlignment="1" applyProtection="1">
      <alignment horizontal="center" vertical="center" wrapText="1"/>
      <protection/>
    </xf>
    <xf numFmtId="0" fontId="8" fillId="2" borderId="48" xfId="0" applyNumberFormat="1" applyFont="1" applyBorder="1" applyAlignment="1" applyProtection="1">
      <alignment horizontal="center" vertical="center" wrapText="1"/>
      <protection/>
    </xf>
    <xf numFmtId="0" fontId="8" fillId="2" borderId="49" xfId="0" applyNumberFormat="1" applyFont="1" applyBorder="1" applyAlignment="1" applyProtection="1">
      <alignment horizontal="center" vertical="center" wrapText="1"/>
      <protection/>
    </xf>
    <xf numFmtId="0" fontId="8" fillId="2" borderId="50" xfId="0" applyNumberFormat="1" applyFont="1" applyBorder="1" applyAlignment="1" applyProtection="1">
      <alignment horizontal="center" vertical="center" wrapText="1"/>
      <protection/>
    </xf>
    <xf numFmtId="0" fontId="8" fillId="2" borderId="51" xfId="0" applyNumberFormat="1" applyFont="1" applyBorder="1" applyAlignment="1" applyProtection="1">
      <alignment horizontal="center" vertical="center" wrapText="1"/>
      <protection/>
    </xf>
    <xf numFmtId="0" fontId="7" fillId="34" borderId="18" xfId="0" applyNumberFormat="1" applyFont="1" applyFill="1" applyBorder="1" applyAlignment="1" applyProtection="1">
      <alignment horizontal="center" vertical="center"/>
      <protection/>
    </xf>
    <xf numFmtId="0" fontId="6" fillId="2" borderId="18" xfId="0" applyNumberFormat="1" applyFont="1" applyBorder="1" applyAlignment="1" applyProtection="1">
      <alignment horizontal="center" vertical="center"/>
      <protection/>
    </xf>
    <xf numFmtId="0" fontId="6" fillId="2" borderId="52" xfId="0" applyNumberFormat="1" applyFont="1" applyBorder="1" applyAlignment="1" applyProtection="1">
      <alignment horizontal="center" vertical="center"/>
      <protection/>
    </xf>
    <xf numFmtId="0" fontId="8" fillId="2" borderId="53" xfId="0" applyNumberFormat="1" applyFont="1" applyBorder="1" applyAlignment="1" applyProtection="1">
      <alignment horizontal="center" vertical="center" wrapText="1"/>
      <protection/>
    </xf>
    <xf numFmtId="0" fontId="8" fillId="2" borderId="54" xfId="0" applyNumberFormat="1" applyFont="1" applyBorder="1" applyAlignment="1" applyProtection="1">
      <alignment horizontal="center" vertical="center" wrapText="1"/>
      <protection/>
    </xf>
    <xf numFmtId="0" fontId="8" fillId="2" borderId="28" xfId="0" applyNumberFormat="1" applyFont="1" applyBorder="1" applyAlignment="1" applyProtection="1">
      <alignment horizontal="center" vertical="center" wrapText="1"/>
      <protection/>
    </xf>
    <xf numFmtId="0" fontId="8" fillId="2" borderId="11" xfId="0" applyNumberFormat="1" applyFont="1" applyBorder="1" applyAlignment="1" applyProtection="1">
      <alignment horizontal="center" vertical="center" wrapText="1"/>
      <protection/>
    </xf>
    <xf numFmtId="0" fontId="0" fillId="2" borderId="10" xfId="0" applyNumberFormat="1" applyBorder="1" applyAlignment="1" applyProtection="1">
      <alignment horizontal="center" vertical="center" wrapText="1"/>
      <protection/>
    </xf>
    <xf numFmtId="0" fontId="0" fillId="2" borderId="12" xfId="0" applyNumberFormat="1" applyBorder="1" applyAlignment="1" applyProtection="1">
      <alignment horizontal="center" vertical="center" wrapText="1"/>
      <protection/>
    </xf>
    <xf numFmtId="0" fontId="0" fillId="2" borderId="42" xfId="0" applyNumberFormat="1" applyBorder="1" applyAlignment="1" applyProtection="1">
      <alignment horizontal="center" vertical="center" wrapText="1"/>
      <protection/>
    </xf>
    <xf numFmtId="0" fontId="0" fillId="2" borderId="0" xfId="0" applyNumberFormat="1" applyFont="1" applyAlignment="1">
      <alignment horizontal="left" vertical="top" wrapText="1"/>
    </xf>
    <xf numFmtId="0" fontId="0" fillId="2" borderId="0" xfId="0" applyNumberFormat="1" applyFont="1" applyAlignment="1" applyProtection="1">
      <alignment horizontal="left" vertical="top" wrapText="1"/>
      <protection/>
    </xf>
    <xf numFmtId="0" fontId="9" fillId="2" borderId="49" xfId="0" applyNumberFormat="1" applyFont="1" applyBorder="1" applyAlignment="1">
      <alignment horizontal="center" vertical="center" wrapText="1"/>
    </xf>
    <xf numFmtId="0" fontId="9" fillId="2" borderId="50" xfId="0" applyNumberFormat="1" applyFont="1" applyBorder="1" applyAlignment="1">
      <alignment horizontal="center" vertical="center" wrapText="1"/>
    </xf>
    <xf numFmtId="0" fontId="9" fillId="2" borderId="51" xfId="0" applyNumberFormat="1" applyFont="1" applyBorder="1" applyAlignment="1">
      <alignment horizontal="center" vertical="center" wrapText="1"/>
    </xf>
    <xf numFmtId="0" fontId="4" fillId="2" borderId="0" xfId="0" applyNumberFormat="1" applyFont="1" applyAlignment="1">
      <alignment vertical="center" wrapText="1"/>
    </xf>
    <xf numFmtId="0" fontId="4" fillId="2" borderId="0" xfId="0" applyNumberFormat="1" applyFont="1" applyAlignment="1">
      <alignment vertical="center" wrapText="1"/>
    </xf>
    <xf numFmtId="0" fontId="9" fillId="2" borderId="53" xfId="0" applyNumberFormat="1" applyFont="1" applyBorder="1" applyAlignment="1">
      <alignment horizontal="center" vertical="center" wrapText="1"/>
    </xf>
    <xf numFmtId="0" fontId="9" fillId="2" borderId="54" xfId="0" applyNumberFormat="1" applyFont="1" applyBorder="1" applyAlignment="1">
      <alignment horizontal="center" vertical="center" wrapText="1"/>
    </xf>
    <xf numFmtId="0" fontId="9" fillId="2" borderId="28" xfId="0" applyNumberFormat="1" applyFont="1" applyBorder="1" applyAlignment="1">
      <alignment horizontal="center" vertical="center" wrapText="1"/>
    </xf>
    <xf numFmtId="0" fontId="9" fillId="2" borderId="11" xfId="0" applyNumberFormat="1" applyFont="1" applyBorder="1" applyAlignment="1">
      <alignment horizontal="center" vertical="center" wrapText="1"/>
    </xf>
    <xf numFmtId="0" fontId="9" fillId="2" borderId="10" xfId="0" applyNumberFormat="1" applyFont="1" applyBorder="1" applyAlignment="1">
      <alignment horizontal="center" vertical="center" wrapText="1"/>
    </xf>
    <xf numFmtId="0" fontId="9" fillId="2" borderId="55" xfId="0" applyNumberFormat="1" applyFont="1" applyBorder="1" applyAlignment="1">
      <alignment horizontal="center" vertical="center" wrapText="1"/>
    </xf>
    <xf numFmtId="0" fontId="9" fillId="2" borderId="35" xfId="0" applyNumberFormat="1" applyFont="1" applyBorder="1" applyAlignment="1">
      <alignment horizontal="center" vertical="center" wrapText="1"/>
    </xf>
    <xf numFmtId="0" fontId="0" fillId="2" borderId="56" xfId="0" applyNumberFormat="1" applyBorder="1" applyAlignment="1" applyProtection="1">
      <alignment horizontal="left" vertical="top" wrapText="1"/>
      <protection locked="0"/>
    </xf>
    <xf numFmtId="0" fontId="0" fillId="2" borderId="57" xfId="0" applyNumberFormat="1" applyBorder="1" applyAlignment="1" applyProtection="1">
      <alignment horizontal="left" vertical="top" wrapText="1"/>
      <protection locked="0"/>
    </xf>
    <xf numFmtId="0" fontId="0" fillId="2" borderId="58" xfId="0" applyNumberFormat="1" applyBorder="1" applyAlignment="1" applyProtection="1">
      <alignment horizontal="left" vertical="top" wrapText="1"/>
      <protection locked="0"/>
    </xf>
    <xf numFmtId="0" fontId="0" fillId="2" borderId="59" xfId="0" applyNumberFormat="1" applyBorder="1" applyAlignment="1" applyProtection="1">
      <alignment horizontal="left" vertical="top" wrapText="1"/>
      <protection locked="0"/>
    </xf>
    <xf numFmtId="0" fontId="0" fillId="2" borderId="0" xfId="0" applyNumberFormat="1" applyBorder="1" applyAlignment="1" applyProtection="1">
      <alignment horizontal="left" vertical="top" wrapText="1"/>
      <protection locked="0"/>
    </xf>
    <xf numFmtId="0" fontId="0" fillId="2" borderId="60" xfId="0" applyNumberFormat="1" applyBorder="1" applyAlignment="1" applyProtection="1">
      <alignment horizontal="left" vertical="top" wrapText="1"/>
      <protection locked="0"/>
    </xf>
    <xf numFmtId="0" fontId="0" fillId="2" borderId="61" xfId="0" applyNumberFormat="1" applyBorder="1" applyAlignment="1" applyProtection="1">
      <alignment horizontal="left" vertical="top" wrapText="1"/>
      <protection locked="0"/>
    </xf>
    <xf numFmtId="0" fontId="0" fillId="2" borderId="62" xfId="0" applyNumberFormat="1" applyBorder="1" applyAlignment="1" applyProtection="1">
      <alignment horizontal="left" vertical="top" wrapText="1"/>
      <protection locked="0"/>
    </xf>
    <xf numFmtId="0" fontId="0" fillId="2" borderId="63" xfId="0" applyNumberFormat="1" applyBorder="1" applyAlignment="1" applyProtection="1">
      <alignment horizontal="left" vertical="top" wrapText="1"/>
      <protection locked="0"/>
    </xf>
    <xf numFmtId="0" fontId="0" fillId="2" borderId="64" xfId="0" applyNumberFormat="1" applyBorder="1" applyAlignment="1" applyProtection="1">
      <alignment vertical="center" wrapText="1"/>
      <protection locked="0"/>
    </xf>
    <xf numFmtId="0" fontId="0" fillId="2" borderId="65" xfId="0" applyNumberFormat="1" applyBorder="1" applyAlignment="1" applyProtection="1">
      <alignment vertical="center" wrapText="1"/>
      <protection locked="0"/>
    </xf>
    <xf numFmtId="0" fontId="4" fillId="2" borderId="12" xfId="0" applyNumberFormat="1" applyFont="1" applyFill="1" applyBorder="1" applyAlignment="1" applyProtection="1">
      <alignment wrapText="1"/>
      <protection locked="0"/>
    </xf>
    <xf numFmtId="0" fontId="4" fillId="2" borderId="0" xfId="0" applyNumberFormat="1" applyFont="1" applyFill="1" applyBorder="1" applyAlignment="1" applyProtection="1">
      <alignment wrapText="1"/>
      <protection locked="0"/>
    </xf>
    <xf numFmtId="0" fontId="4" fillId="2" borderId="42" xfId="0" applyNumberFormat="1" applyFont="1" applyFill="1" applyBorder="1" applyAlignment="1" applyProtection="1">
      <alignment wrapText="1"/>
      <protection locked="0"/>
    </xf>
    <xf numFmtId="0" fontId="2" fillId="34" borderId="18" xfId="0" applyNumberFormat="1" applyFont="1" applyFill="1" applyBorder="1" applyAlignment="1">
      <alignment horizontal="center" vertical="center"/>
    </xf>
    <xf numFmtId="0" fontId="2" fillId="34" borderId="52" xfId="0" applyNumberFormat="1" applyFont="1" applyFill="1" applyBorder="1" applyAlignment="1">
      <alignment horizontal="center" vertical="center"/>
    </xf>
    <xf numFmtId="0" fontId="9" fillId="2" borderId="46" xfId="0" applyNumberFormat="1" applyFont="1" applyBorder="1" applyAlignment="1">
      <alignment horizontal="center" vertical="center" wrapText="1"/>
    </xf>
    <xf numFmtId="0" fontId="9" fillId="2" borderId="47" xfId="0" applyNumberFormat="1" applyFont="1" applyBorder="1" applyAlignment="1">
      <alignment horizontal="center" vertical="center" wrapText="1"/>
    </xf>
    <xf numFmtId="0" fontId="9" fillId="2" borderId="48"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ph.ca.gov/pubsforms/forms/Pages/CD-Report-Forms.aspx" TargetMode="External" /><Relationship Id="rId2" Type="http://schemas.openxmlformats.org/officeDocument/2006/relationships/hyperlink" Target="http://www.cdph.ca.gov/pubsforms/forms/Pages/CD-Report-Forms.aspx"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dph.ca.gov/pubsforms/forms/Pages/CD-Report-Forms.aspx" TargetMode="External" /><Relationship Id="rId2" Type="http://schemas.openxmlformats.org/officeDocument/2006/relationships/hyperlink" Target="http://www.cdph.ca.gov/pubsforms/forms/Pages/CD-Report-Forms.aspx"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45"/>
  <sheetViews>
    <sheetView tabSelected="1" showOutlineSymbols="0" zoomScale="70" zoomScaleNormal="70" zoomScalePageLayoutView="0" workbookViewId="0" topLeftCell="A1">
      <selection activeCell="B9" sqref="B9"/>
    </sheetView>
  </sheetViews>
  <sheetFormatPr defaultColWidth="8.6640625" defaultRowHeight="15"/>
  <cols>
    <col min="1" max="1" width="4.3359375" style="0" customWidth="1"/>
    <col min="2" max="2" width="16.6640625" style="0" customWidth="1"/>
    <col min="3" max="3" width="6.6640625" style="0" customWidth="1"/>
    <col min="4" max="4" width="10.3359375" style="0" customWidth="1"/>
    <col min="5" max="7" width="6.6640625" style="0" customWidth="1"/>
    <col min="8" max="8" width="10.10546875" style="0" customWidth="1"/>
    <col min="9" max="10" width="6.6640625" style="0" customWidth="1"/>
    <col min="11" max="11" width="8.6640625" style="0" customWidth="1"/>
    <col min="12" max="13" width="7.6640625" style="0" customWidth="1"/>
    <col min="14" max="14" width="10.10546875" style="0" customWidth="1"/>
    <col min="15" max="15" width="10.3359375" style="0" customWidth="1"/>
    <col min="16" max="19" width="0" style="0" hidden="1" customWidth="1"/>
  </cols>
  <sheetData>
    <row r="1" spans="2:11" ht="33.75" customHeight="1">
      <c r="B1" s="133" t="s">
        <v>41</v>
      </c>
      <c r="C1" s="98"/>
      <c r="F1" s="97"/>
      <c r="G1" s="97"/>
      <c r="H1" s="97"/>
      <c r="I1" s="97"/>
      <c r="J1" s="97"/>
      <c r="K1" s="97"/>
    </row>
    <row r="2" spans="1:14" s="121" customFormat="1" ht="25.5" customHeight="1">
      <c r="A2" s="120"/>
      <c r="B2" s="122" t="s">
        <v>36</v>
      </c>
      <c r="C2" s="123"/>
      <c r="D2" s="123"/>
      <c r="E2" s="123"/>
      <c r="F2" s="123"/>
      <c r="G2" s="123"/>
      <c r="H2" s="124"/>
      <c r="I2" s="123"/>
      <c r="J2" s="125"/>
      <c r="K2" s="125"/>
      <c r="L2" s="125"/>
      <c r="M2" s="125"/>
      <c r="N2" s="124"/>
    </row>
    <row r="3" spans="1:15" s="20" customFormat="1" ht="15" customHeight="1">
      <c r="A3" s="62"/>
      <c r="C3" s="62"/>
      <c r="D3" s="62"/>
      <c r="E3" s="62"/>
      <c r="F3" s="62"/>
      <c r="G3" s="62"/>
      <c r="I3" s="62"/>
      <c r="J3" s="95"/>
      <c r="K3" s="95"/>
      <c r="L3" s="95"/>
      <c r="M3" s="95"/>
      <c r="N3" s="95"/>
      <c r="O3" s="96"/>
    </row>
    <row r="4" spans="1:15" ht="74.25" customHeight="1">
      <c r="A4" s="63"/>
      <c r="B4" s="134" t="s">
        <v>40</v>
      </c>
      <c r="C4" s="135"/>
      <c r="D4" s="135"/>
      <c r="E4" s="135"/>
      <c r="F4" s="135"/>
      <c r="G4" s="135"/>
      <c r="H4" s="135"/>
      <c r="I4" s="135"/>
      <c r="J4" s="135"/>
      <c r="K4" s="135"/>
      <c r="L4" s="135"/>
      <c r="M4" s="135"/>
      <c r="N4" s="135"/>
      <c r="O4" s="135"/>
    </row>
    <row r="5" spans="1:15" ht="9.75" customHeight="1">
      <c r="A5" s="63"/>
      <c r="B5" s="130"/>
      <c r="C5" s="130"/>
      <c r="D5" s="130"/>
      <c r="E5" s="130"/>
      <c r="F5" s="130"/>
      <c r="G5" s="130"/>
      <c r="H5" s="130"/>
      <c r="I5" s="130"/>
      <c r="J5" s="130"/>
      <c r="K5" s="130"/>
      <c r="L5" s="130"/>
      <c r="M5" s="130"/>
      <c r="N5" s="130"/>
      <c r="O5" s="130"/>
    </row>
    <row r="6" spans="1:15" ht="19.5" customHeight="1">
      <c r="A6" s="63"/>
      <c r="B6" s="131" t="s">
        <v>38</v>
      </c>
      <c r="C6" s="130"/>
      <c r="D6" s="130"/>
      <c r="E6" s="130"/>
      <c r="F6" s="130"/>
      <c r="G6" s="130"/>
      <c r="H6" s="130"/>
      <c r="I6" s="130"/>
      <c r="J6" s="130"/>
      <c r="K6" s="130"/>
      <c r="L6" s="130"/>
      <c r="M6" s="130"/>
      <c r="N6" s="130"/>
      <c r="O6" s="130"/>
    </row>
    <row r="7" spans="1:21" s="118" customFormat="1" ht="19.5" customHeight="1">
      <c r="A7" s="117"/>
      <c r="B7" s="116" t="s">
        <v>35</v>
      </c>
      <c r="C7" s="116"/>
      <c r="D7" s="116"/>
      <c r="E7" s="116"/>
      <c r="F7" s="116"/>
      <c r="G7" s="116"/>
      <c r="H7" s="116"/>
      <c r="I7" s="116"/>
      <c r="J7" s="117"/>
      <c r="K7" s="117"/>
      <c r="L7" s="117"/>
      <c r="M7" s="117"/>
      <c r="N7" s="117"/>
      <c r="O7" s="117"/>
      <c r="U7" s="119"/>
    </row>
    <row r="8" spans="1:15" ht="19.5" customHeight="1" thickBot="1">
      <c r="A8" s="63"/>
      <c r="B8" s="63"/>
      <c r="C8" s="63"/>
      <c r="D8" s="63"/>
      <c r="E8" s="63"/>
      <c r="F8" s="63"/>
      <c r="G8" s="63"/>
      <c r="H8" s="63"/>
      <c r="I8" s="63"/>
      <c r="J8" s="63"/>
      <c r="K8" s="63"/>
      <c r="L8" s="63"/>
      <c r="M8" s="63"/>
      <c r="N8" s="63"/>
      <c r="O8" s="63"/>
    </row>
    <row r="9" spans="1:15" ht="30" customHeight="1" thickTop="1">
      <c r="A9" s="63"/>
      <c r="B9" s="63"/>
      <c r="C9" s="64" t="s">
        <v>1</v>
      </c>
      <c r="D9" s="65"/>
      <c r="E9" s="66"/>
      <c r="F9" s="66"/>
      <c r="G9" s="66"/>
      <c r="H9" s="66"/>
      <c r="I9" s="66"/>
      <c r="J9" s="66"/>
      <c r="K9" s="67"/>
      <c r="L9" s="68"/>
      <c r="M9" s="68"/>
      <c r="N9" s="68"/>
      <c r="O9" s="69"/>
    </row>
    <row r="10" spans="1:15" ht="30" customHeight="1" thickBot="1">
      <c r="A10" s="63"/>
      <c r="B10" s="63"/>
      <c r="C10" s="70" t="s">
        <v>2</v>
      </c>
      <c r="D10" s="63"/>
      <c r="E10" s="63"/>
      <c r="F10" s="63"/>
      <c r="G10" s="63"/>
      <c r="H10" s="63"/>
      <c r="I10" s="63"/>
      <c r="J10" s="63"/>
      <c r="K10" s="71"/>
      <c r="L10" s="72"/>
      <c r="M10" s="73"/>
      <c r="N10" s="73"/>
      <c r="O10" s="74"/>
    </row>
    <row r="11" spans="1:15" ht="15" customHeight="1" thickTop="1">
      <c r="A11" s="63"/>
      <c r="B11" s="63"/>
      <c r="C11" s="75"/>
      <c r="D11" s="142" t="s">
        <v>28</v>
      </c>
      <c r="E11" s="143"/>
      <c r="F11" s="76"/>
      <c r="G11" s="77"/>
      <c r="H11" s="142" t="s">
        <v>29</v>
      </c>
      <c r="I11" s="143"/>
      <c r="J11" s="78"/>
      <c r="K11" s="136" t="s">
        <v>25</v>
      </c>
      <c r="L11" s="139" t="s">
        <v>26</v>
      </c>
      <c r="M11" s="145" t="s">
        <v>27</v>
      </c>
      <c r="N11" s="148" t="s">
        <v>30</v>
      </c>
      <c r="O11" s="149"/>
    </row>
    <row r="12" spans="1:16" ht="15.75" thickBot="1">
      <c r="A12" s="63"/>
      <c r="B12" s="79"/>
      <c r="C12" s="80" t="s">
        <v>3</v>
      </c>
      <c r="D12" s="144"/>
      <c r="E12" s="144"/>
      <c r="F12" s="81"/>
      <c r="G12" s="82" t="s">
        <v>4</v>
      </c>
      <c r="H12" s="144"/>
      <c r="I12" s="144"/>
      <c r="J12" s="81"/>
      <c r="K12" s="137"/>
      <c r="L12" s="140"/>
      <c r="M12" s="146"/>
      <c r="N12" s="150"/>
      <c r="O12" s="151"/>
      <c r="P12" s="2"/>
    </row>
    <row r="13" spans="1:15" ht="16.5" thickBot="1" thickTop="1">
      <c r="A13" s="63"/>
      <c r="B13" s="83" t="s">
        <v>5</v>
      </c>
      <c r="C13" s="84" t="s">
        <v>6</v>
      </c>
      <c r="D13" s="54" t="s">
        <v>7</v>
      </c>
      <c r="E13" s="54" t="s">
        <v>8</v>
      </c>
      <c r="F13" s="54" t="s">
        <v>9</v>
      </c>
      <c r="G13" s="54" t="s">
        <v>6</v>
      </c>
      <c r="H13" s="54" t="s">
        <v>7</v>
      </c>
      <c r="I13" s="54" t="s">
        <v>8</v>
      </c>
      <c r="J13" s="85" t="s">
        <v>9</v>
      </c>
      <c r="K13" s="138"/>
      <c r="L13" s="141"/>
      <c r="M13" s="147"/>
      <c r="N13" s="86" t="s">
        <v>31</v>
      </c>
      <c r="O13" s="87" t="s">
        <v>33</v>
      </c>
    </row>
    <row r="14" spans="1:20" ht="18" customHeight="1" thickTop="1">
      <c r="A14" s="63"/>
      <c r="B14" s="88" t="s">
        <v>10</v>
      </c>
      <c r="C14" s="88">
        <v>29</v>
      </c>
      <c r="D14" s="88">
        <v>17</v>
      </c>
      <c r="E14" s="51">
        <f aca="true" t="shared" si="0" ref="E14:E27">C14+D14</f>
        <v>46</v>
      </c>
      <c r="F14" s="55">
        <f aca="true" t="shared" si="1" ref="F14:F27">100*C14/E14</f>
        <v>63.04347826086956</v>
      </c>
      <c r="G14" s="89">
        <v>17</v>
      </c>
      <c r="H14" s="90">
        <v>12</v>
      </c>
      <c r="I14" s="34">
        <f aca="true" t="shared" si="2" ref="I14:I27">G14+H14</f>
        <v>29</v>
      </c>
      <c r="J14" s="35">
        <f aca="true" t="shared" si="3" ref="J14:J27">100*G14/I14</f>
        <v>58.62068965517241</v>
      </c>
      <c r="K14" s="36">
        <f aca="true" t="shared" si="4" ref="K14:K27">(C14/D14)/(G14/H14)</f>
        <v>1.204152249134948</v>
      </c>
      <c r="L14" s="37">
        <f>EXP(LN(K14)-1.96*(SQRT(1/C14+1/G14+1/D14+1/H14)))</f>
        <v>0.46519188691620467</v>
      </c>
      <c r="M14" s="38">
        <f>EXP(LN(K14)+1.96*(SQRT(1/C14+1/G14+1/D14+1/H14)))</f>
        <v>3.1169559914486213</v>
      </c>
      <c r="N14" s="39">
        <f>(C14*H14-D14*G14)^2*(C14+D14+G14+H14)/(E14*I14*(C14+G14)*(D14+H14))</f>
        <v>0.14670794288013414</v>
      </c>
      <c r="O14" s="40">
        <f>CHIDIST(N14,1)</f>
        <v>0.7017014287731126</v>
      </c>
      <c r="P14">
        <f aca="true" t="shared" si="5" ref="P14:P33">1.96*(((D14/C14)/(C14+D14))+((H14/G14)/(G14+H14)))^0.5</f>
        <v>0.37744327667872746</v>
      </c>
      <c r="Q14">
        <f aca="true" t="shared" si="6" ref="Q14:Q33">(C14+G14)*(D14+H14)*(C14+D14)*(G14+H14)</f>
        <v>1779556</v>
      </c>
      <c r="R14">
        <f aca="true" t="shared" si="7" ref="R14:R33">(((C14*H14)-(D14*G14))-((C14+D14+H14+G14)/2))^2</f>
        <v>462.25</v>
      </c>
      <c r="S14">
        <f aca="true" t="shared" si="8" ref="S14:S33">C14+D14+H14+G14</f>
        <v>75</v>
      </c>
      <c r="T14" s="31"/>
    </row>
    <row r="15" spans="1:20" ht="18" customHeight="1">
      <c r="A15" s="63"/>
      <c r="B15" s="52" t="s">
        <v>11</v>
      </c>
      <c r="C15" s="52">
        <v>26</v>
      </c>
      <c r="D15" s="52">
        <v>20</v>
      </c>
      <c r="E15" s="52">
        <f t="shared" si="0"/>
        <v>46</v>
      </c>
      <c r="F15" s="56">
        <f t="shared" si="1"/>
        <v>56.52173913043478</v>
      </c>
      <c r="G15" s="91">
        <v>17</v>
      </c>
      <c r="H15" s="92">
        <v>12</v>
      </c>
      <c r="I15" s="41">
        <f t="shared" si="2"/>
        <v>29</v>
      </c>
      <c r="J15" s="35">
        <f t="shared" si="3"/>
        <v>58.62068965517241</v>
      </c>
      <c r="K15" s="42">
        <f t="shared" si="4"/>
        <v>0.9176470588235294</v>
      </c>
      <c r="L15" s="43">
        <f aca="true" t="shared" si="9" ref="L15:L27">EXP(LN(K15)-1.96*(SQRT(1/C15+1/G15+1/D15+1/H15)))</f>
        <v>0.35801219581327837</v>
      </c>
      <c r="M15" s="38">
        <f aca="true" t="shared" si="10" ref="M15:M27">EXP(LN(K15)+1.96*(SQRT(1/C15+1/G15+1/D15+1/H15)))</f>
        <v>2.3520878182782905</v>
      </c>
      <c r="N15" s="39">
        <f aca="true" t="shared" si="11" ref="N15:N27">(C15*H15-D15*G15)^2*(C15+D15+G15+H15)/(E15*I15*(C15+G15)*(D15+H15))</f>
        <v>0.03203340190369931</v>
      </c>
      <c r="O15" s="40">
        <f aca="true" t="shared" si="12" ref="O15:O27">CHIDIST(N15,1)</f>
        <v>0.8579543676708544</v>
      </c>
      <c r="P15">
        <f t="shared" si="5"/>
        <v>0.39717541181017135</v>
      </c>
      <c r="Q15">
        <f t="shared" si="6"/>
        <v>1835584</v>
      </c>
      <c r="R15">
        <f t="shared" si="7"/>
        <v>4290.25</v>
      </c>
      <c r="S15">
        <f t="shared" si="8"/>
        <v>75</v>
      </c>
      <c r="T15" s="30"/>
    </row>
    <row r="16" spans="1:20" ht="18" customHeight="1">
      <c r="A16" s="63"/>
      <c r="B16" s="52" t="s">
        <v>12</v>
      </c>
      <c r="C16" s="52">
        <v>23</v>
      </c>
      <c r="D16" s="52">
        <v>23</v>
      </c>
      <c r="E16" s="52">
        <f t="shared" si="0"/>
        <v>46</v>
      </c>
      <c r="F16" s="56">
        <f t="shared" si="1"/>
        <v>50</v>
      </c>
      <c r="G16" s="91">
        <v>14</v>
      </c>
      <c r="H16" s="92">
        <v>14</v>
      </c>
      <c r="I16" s="41">
        <f t="shared" si="2"/>
        <v>28</v>
      </c>
      <c r="J16" s="35">
        <f t="shared" si="3"/>
        <v>50</v>
      </c>
      <c r="K16" s="42">
        <f t="shared" si="4"/>
        <v>1</v>
      </c>
      <c r="L16" s="43">
        <f t="shared" si="9"/>
        <v>0.3907832830461169</v>
      </c>
      <c r="M16" s="38">
        <f t="shared" si="10"/>
        <v>2.5589630963870795</v>
      </c>
      <c r="N16" s="39">
        <f t="shared" si="11"/>
        <v>0</v>
      </c>
      <c r="O16" s="40">
        <f t="shared" si="12"/>
        <v>1</v>
      </c>
      <c r="P16">
        <f t="shared" si="5"/>
        <v>0.46980106798331234</v>
      </c>
      <c r="Q16">
        <f t="shared" si="6"/>
        <v>1763272</v>
      </c>
      <c r="R16">
        <f t="shared" si="7"/>
        <v>1369</v>
      </c>
      <c r="S16">
        <f t="shared" si="8"/>
        <v>74</v>
      </c>
      <c r="T16" s="30"/>
    </row>
    <row r="17" spans="1:20" ht="18" customHeight="1">
      <c r="A17" s="63"/>
      <c r="B17" s="52" t="s">
        <v>13</v>
      </c>
      <c r="C17" s="52">
        <v>18</v>
      </c>
      <c r="D17" s="52">
        <v>28</v>
      </c>
      <c r="E17" s="52">
        <f t="shared" si="0"/>
        <v>46</v>
      </c>
      <c r="F17" s="56">
        <f t="shared" si="1"/>
        <v>39.130434782608695</v>
      </c>
      <c r="G17" s="91">
        <v>10</v>
      </c>
      <c r="H17" s="92">
        <v>19</v>
      </c>
      <c r="I17" s="41">
        <f t="shared" si="2"/>
        <v>29</v>
      </c>
      <c r="J17" s="35">
        <f t="shared" si="3"/>
        <v>34.48275862068966</v>
      </c>
      <c r="K17" s="42">
        <f t="shared" si="4"/>
        <v>1.2214285714285715</v>
      </c>
      <c r="L17" s="43">
        <f t="shared" si="9"/>
        <v>0.4639623607347457</v>
      </c>
      <c r="M17" s="38">
        <f t="shared" si="10"/>
        <v>3.2155361756920104</v>
      </c>
      <c r="N17" s="39">
        <f t="shared" si="11"/>
        <v>0.16422259994622748</v>
      </c>
      <c r="O17" s="40">
        <f t="shared" si="12"/>
        <v>0.685298255607167</v>
      </c>
      <c r="P17">
        <f t="shared" si="5"/>
        <v>0.6177379810459447</v>
      </c>
      <c r="Q17">
        <f t="shared" si="6"/>
        <v>1755544</v>
      </c>
      <c r="R17">
        <f t="shared" si="7"/>
        <v>600.25</v>
      </c>
      <c r="S17">
        <f t="shared" si="8"/>
        <v>75</v>
      </c>
      <c r="T17" s="30"/>
    </row>
    <row r="18" spans="1:20" ht="18" customHeight="1">
      <c r="A18" s="63"/>
      <c r="B18" s="52" t="s">
        <v>14</v>
      </c>
      <c r="C18" s="52">
        <v>16</v>
      </c>
      <c r="D18" s="52">
        <v>30</v>
      </c>
      <c r="E18" s="52">
        <f t="shared" si="0"/>
        <v>46</v>
      </c>
      <c r="F18" s="56">
        <f t="shared" si="1"/>
        <v>34.78260869565217</v>
      </c>
      <c r="G18" s="91">
        <v>7</v>
      </c>
      <c r="H18" s="92">
        <v>22</v>
      </c>
      <c r="I18" s="41">
        <f t="shared" si="2"/>
        <v>29</v>
      </c>
      <c r="J18" s="35">
        <f t="shared" si="3"/>
        <v>24.137931034482758</v>
      </c>
      <c r="K18" s="42">
        <f t="shared" si="4"/>
        <v>1.6761904761904762</v>
      </c>
      <c r="L18" s="43">
        <f t="shared" si="9"/>
        <v>0.5896304146606468</v>
      </c>
      <c r="M18" s="38">
        <f t="shared" si="10"/>
        <v>4.765043394324712</v>
      </c>
      <c r="N18" s="39">
        <f t="shared" si="11"/>
        <v>0.9478747248449354</v>
      </c>
      <c r="O18" s="40">
        <f t="shared" si="12"/>
        <v>0.3302608584097683</v>
      </c>
      <c r="P18">
        <f t="shared" si="5"/>
        <v>0.7569134633526462</v>
      </c>
      <c r="Q18">
        <f t="shared" si="6"/>
        <v>1595464</v>
      </c>
      <c r="R18">
        <f t="shared" si="7"/>
        <v>10920.25</v>
      </c>
      <c r="S18">
        <f t="shared" si="8"/>
        <v>75</v>
      </c>
      <c r="T18" s="30"/>
    </row>
    <row r="19" spans="1:20" ht="18" customHeight="1">
      <c r="A19" s="63"/>
      <c r="B19" s="52" t="s">
        <v>15</v>
      </c>
      <c r="C19" s="52">
        <v>21</v>
      </c>
      <c r="D19" s="52">
        <v>25</v>
      </c>
      <c r="E19" s="52">
        <f t="shared" si="0"/>
        <v>46</v>
      </c>
      <c r="F19" s="56">
        <f t="shared" si="1"/>
        <v>45.65217391304348</v>
      </c>
      <c r="G19" s="91">
        <v>16</v>
      </c>
      <c r="H19" s="92">
        <v>13</v>
      </c>
      <c r="I19" s="41">
        <f t="shared" si="2"/>
        <v>29</v>
      </c>
      <c r="J19" s="35">
        <f t="shared" si="3"/>
        <v>55.172413793103445</v>
      </c>
      <c r="K19" s="42">
        <f t="shared" si="4"/>
        <v>0.6824999999999999</v>
      </c>
      <c r="L19" s="43">
        <f t="shared" si="9"/>
        <v>0.2682296058449509</v>
      </c>
      <c r="M19" s="38">
        <f t="shared" si="10"/>
        <v>1.7365952148818997</v>
      </c>
      <c r="N19" s="39">
        <f t="shared" si="11"/>
        <v>0.644952239385286</v>
      </c>
      <c r="O19" s="40">
        <f t="shared" si="12"/>
        <v>0.4219231881090244</v>
      </c>
      <c r="P19">
        <f t="shared" si="5"/>
        <v>0.4550289269242463</v>
      </c>
      <c r="Q19">
        <f t="shared" si="6"/>
        <v>1875604</v>
      </c>
      <c r="R19">
        <f t="shared" si="7"/>
        <v>27060.25</v>
      </c>
      <c r="S19">
        <f t="shared" si="8"/>
        <v>75</v>
      </c>
      <c r="T19" s="30"/>
    </row>
    <row r="20" spans="1:20" ht="18" customHeight="1">
      <c r="A20" s="63"/>
      <c r="B20" s="52" t="s">
        <v>16</v>
      </c>
      <c r="C20" s="52">
        <v>18</v>
      </c>
      <c r="D20" s="52">
        <v>28</v>
      </c>
      <c r="E20" s="52">
        <f t="shared" si="0"/>
        <v>46</v>
      </c>
      <c r="F20" s="56">
        <f t="shared" si="1"/>
        <v>39.130434782608695</v>
      </c>
      <c r="G20" s="91">
        <v>9</v>
      </c>
      <c r="H20" s="92">
        <v>20</v>
      </c>
      <c r="I20" s="41">
        <f t="shared" si="2"/>
        <v>29</v>
      </c>
      <c r="J20" s="35">
        <f t="shared" si="3"/>
        <v>31.03448275862069</v>
      </c>
      <c r="K20" s="42">
        <f t="shared" si="4"/>
        <v>1.4285714285714286</v>
      </c>
      <c r="L20" s="43">
        <f t="shared" si="9"/>
        <v>0.5336683693006024</v>
      </c>
      <c r="M20" s="38">
        <f t="shared" si="10"/>
        <v>3.824128323747572</v>
      </c>
      <c r="N20" s="39">
        <f t="shared" si="11"/>
        <v>0.5059970014992504</v>
      </c>
      <c r="O20" s="40">
        <f t="shared" si="12"/>
        <v>0.47687687702780457</v>
      </c>
      <c r="P20">
        <f t="shared" si="5"/>
        <v>0.6513713669414433</v>
      </c>
      <c r="Q20">
        <f t="shared" si="6"/>
        <v>1728864</v>
      </c>
      <c r="R20">
        <f t="shared" si="7"/>
        <v>4970.25</v>
      </c>
      <c r="S20">
        <f t="shared" si="8"/>
        <v>75</v>
      </c>
      <c r="T20" s="30"/>
    </row>
    <row r="21" spans="1:20" ht="18" customHeight="1">
      <c r="A21" s="63"/>
      <c r="B21" s="52" t="s">
        <v>17</v>
      </c>
      <c r="C21" s="52">
        <v>2</v>
      </c>
      <c r="D21" s="52">
        <v>44</v>
      </c>
      <c r="E21" s="52">
        <f t="shared" si="0"/>
        <v>46</v>
      </c>
      <c r="F21" s="56">
        <f t="shared" si="1"/>
        <v>4.3478260869565215</v>
      </c>
      <c r="G21" s="91">
        <v>2</v>
      </c>
      <c r="H21" s="92">
        <v>27</v>
      </c>
      <c r="I21" s="41">
        <f t="shared" si="2"/>
        <v>29</v>
      </c>
      <c r="J21" s="35">
        <f t="shared" si="3"/>
        <v>6.896551724137931</v>
      </c>
      <c r="K21" s="42">
        <f t="shared" si="4"/>
        <v>0.6136363636363636</v>
      </c>
      <c r="L21" s="43">
        <f t="shared" si="9"/>
        <v>0.08158809527170546</v>
      </c>
      <c r="M21" s="38">
        <f t="shared" si="10"/>
        <v>4.615251594278191</v>
      </c>
      <c r="N21" s="39">
        <f t="shared" si="11"/>
        <v>0.22884684418354204</v>
      </c>
      <c r="O21" s="40">
        <f t="shared" si="12"/>
        <v>0.6323801974580694</v>
      </c>
      <c r="P21">
        <f t="shared" si="5"/>
        <v>1.9041055619383336</v>
      </c>
      <c r="Q21">
        <f t="shared" si="6"/>
        <v>378856</v>
      </c>
      <c r="R21">
        <f t="shared" si="7"/>
        <v>5112.25</v>
      </c>
      <c r="S21">
        <f t="shared" si="8"/>
        <v>75</v>
      </c>
      <c r="T21" s="30"/>
    </row>
    <row r="22" spans="1:20" ht="18" customHeight="1">
      <c r="A22" s="63"/>
      <c r="B22" s="52" t="s">
        <v>18</v>
      </c>
      <c r="C22" s="52">
        <v>19</v>
      </c>
      <c r="D22" s="52">
        <v>27</v>
      </c>
      <c r="E22" s="52">
        <f t="shared" si="0"/>
        <v>46</v>
      </c>
      <c r="F22" s="56">
        <f t="shared" si="1"/>
        <v>41.30434782608695</v>
      </c>
      <c r="G22" s="91">
        <v>12</v>
      </c>
      <c r="H22" s="92">
        <v>17</v>
      </c>
      <c r="I22" s="41">
        <f t="shared" si="2"/>
        <v>29</v>
      </c>
      <c r="J22" s="35">
        <f t="shared" si="3"/>
        <v>41.37931034482759</v>
      </c>
      <c r="K22" s="42">
        <f t="shared" si="4"/>
        <v>0.9969135802469136</v>
      </c>
      <c r="L22" s="43">
        <f t="shared" si="9"/>
        <v>0.38798171867758036</v>
      </c>
      <c r="M22" s="38">
        <f t="shared" si="10"/>
        <v>2.5615554512933514</v>
      </c>
      <c r="N22" s="39">
        <f t="shared" si="11"/>
        <v>4.121839373568348E-05</v>
      </c>
      <c r="O22" s="40">
        <f t="shared" si="12"/>
        <v>0.9948774924196075</v>
      </c>
      <c r="P22">
        <f t="shared" si="5"/>
        <v>0.5534806211802196</v>
      </c>
      <c r="Q22">
        <f t="shared" si="6"/>
        <v>1819576</v>
      </c>
      <c r="R22">
        <f t="shared" si="7"/>
        <v>1482.25</v>
      </c>
      <c r="S22">
        <f t="shared" si="8"/>
        <v>75</v>
      </c>
      <c r="T22" s="30"/>
    </row>
    <row r="23" spans="1:20" ht="18" customHeight="1">
      <c r="A23" s="63"/>
      <c r="B23" s="52" t="s">
        <v>19</v>
      </c>
      <c r="C23" s="52">
        <v>13</v>
      </c>
      <c r="D23" s="52">
        <v>33</v>
      </c>
      <c r="E23" s="52">
        <f t="shared" si="0"/>
        <v>46</v>
      </c>
      <c r="F23" s="56">
        <f t="shared" si="1"/>
        <v>28.26086956521739</v>
      </c>
      <c r="G23" s="91">
        <v>11</v>
      </c>
      <c r="H23" s="92">
        <v>18</v>
      </c>
      <c r="I23" s="41">
        <f t="shared" si="2"/>
        <v>29</v>
      </c>
      <c r="J23" s="35">
        <f t="shared" si="3"/>
        <v>37.93103448275862</v>
      </c>
      <c r="K23" s="42">
        <f t="shared" si="4"/>
        <v>0.6446280991735537</v>
      </c>
      <c r="L23" s="43">
        <f t="shared" si="9"/>
        <v>0.24019862519023155</v>
      </c>
      <c r="M23" s="38">
        <f t="shared" si="10"/>
        <v>1.7300073466907107</v>
      </c>
      <c r="N23" s="39">
        <f t="shared" si="11"/>
        <v>0.7643696534085899</v>
      </c>
      <c r="O23" s="40">
        <f t="shared" si="12"/>
        <v>0.38196450077576216</v>
      </c>
      <c r="P23">
        <f t="shared" si="5"/>
        <v>0.654799241713484</v>
      </c>
      <c r="Q23">
        <f t="shared" si="6"/>
        <v>1632816</v>
      </c>
      <c r="R23">
        <f t="shared" si="7"/>
        <v>27722.25</v>
      </c>
      <c r="S23">
        <f t="shared" si="8"/>
        <v>75</v>
      </c>
      <c r="T23" s="30"/>
    </row>
    <row r="24" spans="1:20" ht="18" customHeight="1">
      <c r="A24" s="63"/>
      <c r="B24" s="52" t="s">
        <v>20</v>
      </c>
      <c r="C24" s="52">
        <v>27</v>
      </c>
      <c r="D24" s="52">
        <v>19</v>
      </c>
      <c r="E24" s="52">
        <f t="shared" si="0"/>
        <v>46</v>
      </c>
      <c r="F24" s="56">
        <f t="shared" si="1"/>
        <v>58.69565217391305</v>
      </c>
      <c r="G24" s="91">
        <v>13</v>
      </c>
      <c r="H24" s="92">
        <v>16</v>
      </c>
      <c r="I24" s="41">
        <f t="shared" si="2"/>
        <v>29</v>
      </c>
      <c r="J24" s="35">
        <f t="shared" si="3"/>
        <v>44.827586206896555</v>
      </c>
      <c r="K24" s="42">
        <f t="shared" si="4"/>
        <v>1.7489878542510122</v>
      </c>
      <c r="L24" s="43">
        <f t="shared" si="9"/>
        <v>0.684485499430068</v>
      </c>
      <c r="M24" s="38">
        <f t="shared" si="10"/>
        <v>4.4689895065192475</v>
      </c>
      <c r="N24" s="39">
        <f t="shared" si="11"/>
        <v>1.3744243949453845</v>
      </c>
      <c r="O24" s="40">
        <f t="shared" si="12"/>
        <v>0.24105316361822854</v>
      </c>
      <c r="P24">
        <f t="shared" si="5"/>
        <v>0.4709640801522676</v>
      </c>
      <c r="Q24">
        <f t="shared" si="6"/>
        <v>1867600</v>
      </c>
      <c r="R24">
        <f t="shared" si="7"/>
        <v>21756.25</v>
      </c>
      <c r="S24">
        <f t="shared" si="8"/>
        <v>75</v>
      </c>
      <c r="T24" s="30"/>
    </row>
    <row r="25" spans="1:20" ht="18" customHeight="1">
      <c r="A25" s="63"/>
      <c r="B25" s="52" t="s">
        <v>21</v>
      </c>
      <c r="C25" s="52">
        <v>43</v>
      </c>
      <c r="D25" s="52">
        <v>3</v>
      </c>
      <c r="E25" s="52">
        <f t="shared" si="0"/>
        <v>46</v>
      </c>
      <c r="F25" s="56">
        <f t="shared" si="1"/>
        <v>93.47826086956522</v>
      </c>
      <c r="G25" s="91">
        <v>11</v>
      </c>
      <c r="H25" s="92">
        <v>18</v>
      </c>
      <c r="I25" s="41">
        <f t="shared" si="2"/>
        <v>29</v>
      </c>
      <c r="J25" s="35">
        <f t="shared" si="3"/>
        <v>37.93103448275862</v>
      </c>
      <c r="K25" s="42">
        <f t="shared" si="4"/>
        <v>23.454545454545453</v>
      </c>
      <c r="L25" s="43">
        <f t="shared" si="9"/>
        <v>5.841041508750497</v>
      </c>
      <c r="M25" s="38">
        <f t="shared" si="10"/>
        <v>94.18109795234413</v>
      </c>
      <c r="N25" s="39">
        <f t="shared" si="11"/>
        <v>27.22254943956593</v>
      </c>
      <c r="O25" s="40">
        <f t="shared" si="12"/>
        <v>1.8133141427979925E-07</v>
      </c>
      <c r="P25">
        <f t="shared" si="5"/>
        <v>0.4717985688030246</v>
      </c>
      <c r="Q25">
        <f t="shared" si="6"/>
        <v>1512756</v>
      </c>
      <c r="R25">
        <f t="shared" si="7"/>
        <v>494912.25</v>
      </c>
      <c r="S25">
        <f t="shared" si="8"/>
        <v>75</v>
      </c>
      <c r="T25" s="30"/>
    </row>
    <row r="26" spans="1:20" ht="18" customHeight="1">
      <c r="A26" s="63"/>
      <c r="B26" s="52" t="s">
        <v>22</v>
      </c>
      <c r="C26" s="52">
        <v>25</v>
      </c>
      <c r="D26" s="52">
        <v>20</v>
      </c>
      <c r="E26" s="52">
        <f t="shared" si="0"/>
        <v>45</v>
      </c>
      <c r="F26" s="56">
        <f t="shared" si="1"/>
        <v>55.55555555555556</v>
      </c>
      <c r="G26" s="91">
        <v>22</v>
      </c>
      <c r="H26" s="92">
        <v>7</v>
      </c>
      <c r="I26" s="41">
        <f t="shared" si="2"/>
        <v>29</v>
      </c>
      <c r="J26" s="35">
        <f t="shared" si="3"/>
        <v>75.86206896551724</v>
      </c>
      <c r="K26" s="42">
        <f t="shared" si="4"/>
        <v>0.39772727272727276</v>
      </c>
      <c r="L26" s="43">
        <f t="shared" si="9"/>
        <v>0.1414241508153823</v>
      </c>
      <c r="M26" s="38">
        <f t="shared" si="10"/>
        <v>1.118528784221407</v>
      </c>
      <c r="N26" s="39">
        <f t="shared" si="11"/>
        <v>3.1379884000736693</v>
      </c>
      <c r="O26" s="40">
        <f t="shared" si="12"/>
        <v>0.07648809061549589</v>
      </c>
      <c r="P26">
        <f t="shared" si="5"/>
        <v>0.33233165273872356</v>
      </c>
      <c r="Q26">
        <f t="shared" si="6"/>
        <v>1656045</v>
      </c>
      <c r="R26">
        <f t="shared" si="7"/>
        <v>91204</v>
      </c>
      <c r="S26">
        <f t="shared" si="8"/>
        <v>74</v>
      </c>
      <c r="T26" s="30"/>
    </row>
    <row r="27" spans="1:20" ht="18" customHeight="1">
      <c r="A27" s="63"/>
      <c r="B27" s="52" t="s">
        <v>23</v>
      </c>
      <c r="C27" s="52">
        <v>4</v>
      </c>
      <c r="D27" s="52">
        <v>42</v>
      </c>
      <c r="E27" s="52">
        <f t="shared" si="0"/>
        <v>46</v>
      </c>
      <c r="F27" s="56">
        <f t="shared" si="1"/>
        <v>8.695652173913043</v>
      </c>
      <c r="G27" s="91">
        <v>2</v>
      </c>
      <c r="H27" s="92">
        <v>27</v>
      </c>
      <c r="I27" s="41">
        <f t="shared" si="2"/>
        <v>29</v>
      </c>
      <c r="J27" s="35">
        <f t="shared" si="3"/>
        <v>6.896551724137931</v>
      </c>
      <c r="K27" s="42">
        <f t="shared" si="4"/>
        <v>1.2857142857142858</v>
      </c>
      <c r="L27" s="43">
        <f t="shared" si="9"/>
        <v>0.2201145598235926</v>
      </c>
      <c r="M27" s="38">
        <f t="shared" si="10"/>
        <v>7.510003998893196</v>
      </c>
      <c r="N27" s="39">
        <f t="shared" si="11"/>
        <v>0.07822175868587446</v>
      </c>
      <c r="O27" s="40">
        <f t="shared" si="12"/>
        <v>0.7797218493354248</v>
      </c>
      <c r="P27">
        <f t="shared" si="5"/>
        <v>1.6325495370752146</v>
      </c>
      <c r="Q27">
        <f t="shared" si="6"/>
        <v>552276</v>
      </c>
      <c r="R27">
        <f t="shared" si="7"/>
        <v>182.25</v>
      </c>
      <c r="S27">
        <f t="shared" si="8"/>
        <v>75</v>
      </c>
      <c r="T27" s="30"/>
    </row>
    <row r="28" spans="1:20" ht="18" customHeight="1">
      <c r="A28" s="63"/>
      <c r="B28" s="9"/>
      <c r="C28" s="93"/>
      <c r="D28" s="17"/>
      <c r="E28" s="52">
        <f aca="true" t="shared" si="13" ref="E28:E33">IF(C28+D28=0,"",C28+D28)</f>
      </c>
      <c r="F28" s="56">
        <f aca="true" t="shared" si="14" ref="F28:F33">IF(ISERROR(100*C28/E28),"",100*C28/E28)</f>
      </c>
      <c r="G28" s="17"/>
      <c r="H28" s="10"/>
      <c r="I28" s="41">
        <f aca="true" t="shared" si="15" ref="I28:I33">IF(G28+H28=0,"",G28+H28)</f>
      </c>
      <c r="J28" s="35">
        <f aca="true" t="shared" si="16" ref="J28:J33">IF(ISERROR(100*G28/I28),"",100*G28/I28)</f>
      </c>
      <c r="K28" s="42">
        <f aca="true" t="shared" si="17" ref="K28:K33">IF(ISERROR((C28/D28)/(G28/H28)),"",(C28/D28)/(G28/H28))</f>
      </c>
      <c r="L28" s="43">
        <f aca="true" t="shared" si="18" ref="L28:L33">IF(ISERROR(EXP(LN(K28)-1.96*(SQRT(1/C28+1/G28+1/D28+1/H28)))),"",EXP(LN(K28)-1.96*(SQRT(1/C28+1/G28+1/D28+1/H28))))</f>
      </c>
      <c r="M28" s="38">
        <f aca="true" t="shared" si="19" ref="M28:M33">IF(ISERROR(EXP(LN(K28)+1.96*(SQRT(1/C28+1/G28+1/D28+1/H28)))),"",EXP(LN(K28)+1.96*(SQRT(1/C28+1/G28+1/D28+1/H28))))</f>
      </c>
      <c r="N28" s="39">
        <f aca="true" t="shared" si="20" ref="N28:N33">IF(ISERROR((C28*H28-D28*G28)^2*(C28+D28+G28+H28)/(E28*I28*(C28+G28)*(D28+H28))),"",(C28*H28-D28*G28)^2*(C28+D28+G28+H28)/(E28*I28*(C28+G28)*(D28+H28)))</f>
      </c>
      <c r="O28" s="40">
        <f aca="true" t="shared" si="21" ref="O28:O33">IF(ISERROR(CHIDIST(N28,1)),"",CHIDIST(N28,1))</f>
      </c>
      <c r="P28" t="e">
        <f t="shared" si="5"/>
        <v>#DIV/0!</v>
      </c>
      <c r="Q28">
        <f t="shared" si="6"/>
        <v>0</v>
      </c>
      <c r="R28">
        <f t="shared" si="7"/>
        <v>0</v>
      </c>
      <c r="S28">
        <f t="shared" si="8"/>
        <v>0</v>
      </c>
      <c r="T28" s="30"/>
    </row>
    <row r="29" spans="1:20" ht="18" customHeight="1">
      <c r="A29" s="63"/>
      <c r="B29" s="9"/>
      <c r="C29" s="93"/>
      <c r="D29" s="17"/>
      <c r="E29" s="52">
        <f t="shared" si="13"/>
      </c>
      <c r="F29" s="56">
        <f t="shared" si="14"/>
      </c>
      <c r="G29" s="17"/>
      <c r="H29" s="10"/>
      <c r="I29" s="41">
        <f t="shared" si="15"/>
      </c>
      <c r="J29" s="35">
        <f t="shared" si="16"/>
      </c>
      <c r="K29" s="42">
        <f t="shared" si="17"/>
      </c>
      <c r="L29" s="43">
        <f t="shared" si="18"/>
      </c>
      <c r="M29" s="38">
        <f t="shared" si="19"/>
      </c>
      <c r="N29" s="39">
        <f t="shared" si="20"/>
      </c>
      <c r="O29" s="40">
        <f t="shared" si="21"/>
      </c>
      <c r="P29" t="e">
        <f t="shared" si="5"/>
        <v>#DIV/0!</v>
      </c>
      <c r="Q29">
        <f t="shared" si="6"/>
        <v>0</v>
      </c>
      <c r="R29">
        <f t="shared" si="7"/>
        <v>0</v>
      </c>
      <c r="S29">
        <f t="shared" si="8"/>
        <v>0</v>
      </c>
      <c r="T29" s="30"/>
    </row>
    <row r="30" spans="1:20" ht="18" customHeight="1">
      <c r="A30" s="63"/>
      <c r="B30" s="9"/>
      <c r="C30" s="93"/>
      <c r="D30" s="17"/>
      <c r="E30" s="52">
        <f t="shared" si="13"/>
      </c>
      <c r="F30" s="56">
        <f t="shared" si="14"/>
      </c>
      <c r="G30" s="17"/>
      <c r="H30" s="10"/>
      <c r="I30" s="41">
        <f t="shared" si="15"/>
      </c>
      <c r="J30" s="35">
        <f t="shared" si="16"/>
      </c>
      <c r="K30" s="42">
        <f t="shared" si="17"/>
      </c>
      <c r="L30" s="43">
        <f t="shared" si="18"/>
      </c>
      <c r="M30" s="38">
        <f t="shared" si="19"/>
      </c>
      <c r="N30" s="39">
        <f t="shared" si="20"/>
      </c>
      <c r="O30" s="40">
        <f t="shared" si="21"/>
      </c>
      <c r="P30" t="e">
        <f t="shared" si="5"/>
        <v>#DIV/0!</v>
      </c>
      <c r="Q30">
        <f t="shared" si="6"/>
        <v>0</v>
      </c>
      <c r="R30">
        <f t="shared" si="7"/>
        <v>0</v>
      </c>
      <c r="S30">
        <f t="shared" si="8"/>
        <v>0</v>
      </c>
      <c r="T30" s="30"/>
    </row>
    <row r="31" spans="1:20" ht="18" customHeight="1">
      <c r="A31" s="63"/>
      <c r="B31" s="9"/>
      <c r="C31" s="93"/>
      <c r="D31" s="17"/>
      <c r="E31" s="52">
        <f t="shared" si="13"/>
      </c>
      <c r="F31" s="56">
        <f t="shared" si="14"/>
      </c>
      <c r="G31" s="17"/>
      <c r="H31" s="10"/>
      <c r="I31" s="41">
        <f t="shared" si="15"/>
      </c>
      <c r="J31" s="35">
        <f t="shared" si="16"/>
      </c>
      <c r="K31" s="42">
        <f t="shared" si="17"/>
      </c>
      <c r="L31" s="43">
        <f t="shared" si="18"/>
      </c>
      <c r="M31" s="38">
        <f t="shared" si="19"/>
      </c>
      <c r="N31" s="39">
        <f t="shared" si="20"/>
      </c>
      <c r="O31" s="40">
        <f t="shared" si="21"/>
      </c>
      <c r="P31" t="e">
        <f t="shared" si="5"/>
        <v>#DIV/0!</v>
      </c>
      <c r="Q31">
        <f t="shared" si="6"/>
        <v>0</v>
      </c>
      <c r="R31">
        <f t="shared" si="7"/>
        <v>0</v>
      </c>
      <c r="S31">
        <f t="shared" si="8"/>
        <v>0</v>
      </c>
      <c r="T31" s="30"/>
    </row>
    <row r="32" spans="1:20" ht="18" customHeight="1">
      <c r="A32" s="63"/>
      <c r="B32" s="9"/>
      <c r="C32" s="93"/>
      <c r="D32" s="17"/>
      <c r="E32" s="52">
        <f t="shared" si="13"/>
      </c>
      <c r="F32" s="56">
        <f t="shared" si="14"/>
      </c>
      <c r="G32" s="17"/>
      <c r="H32" s="10"/>
      <c r="I32" s="41">
        <f t="shared" si="15"/>
      </c>
      <c r="J32" s="35">
        <f t="shared" si="16"/>
      </c>
      <c r="K32" s="42">
        <f t="shared" si="17"/>
      </c>
      <c r="L32" s="43">
        <f t="shared" si="18"/>
      </c>
      <c r="M32" s="38">
        <f t="shared" si="19"/>
      </c>
      <c r="N32" s="39">
        <f t="shared" si="20"/>
      </c>
      <c r="O32" s="40">
        <f t="shared" si="21"/>
      </c>
      <c r="P32" t="e">
        <f t="shared" si="5"/>
        <v>#DIV/0!</v>
      </c>
      <c r="Q32">
        <f t="shared" si="6"/>
        <v>0</v>
      </c>
      <c r="R32">
        <f t="shared" si="7"/>
        <v>0</v>
      </c>
      <c r="S32">
        <f t="shared" si="8"/>
        <v>0</v>
      </c>
      <c r="T32" s="30"/>
    </row>
    <row r="33" spans="1:20" ht="18" customHeight="1" thickBot="1">
      <c r="A33" s="63"/>
      <c r="B33" s="11"/>
      <c r="C33" s="94"/>
      <c r="D33" s="18"/>
      <c r="E33" s="53">
        <f t="shared" si="13"/>
      </c>
      <c r="F33" s="57">
        <f t="shared" si="14"/>
      </c>
      <c r="G33" s="18"/>
      <c r="H33" s="12"/>
      <c r="I33" s="44">
        <f t="shared" si="15"/>
      </c>
      <c r="J33" s="45">
        <f t="shared" si="16"/>
      </c>
      <c r="K33" s="46">
        <f t="shared" si="17"/>
      </c>
      <c r="L33" s="47">
        <f t="shared" si="18"/>
      </c>
      <c r="M33" s="48">
        <f t="shared" si="19"/>
      </c>
      <c r="N33" s="49">
        <f t="shared" si="20"/>
      </c>
      <c r="O33" s="50">
        <f t="shared" si="21"/>
      </c>
      <c r="P33" t="e">
        <f t="shared" si="5"/>
        <v>#DIV/0!</v>
      </c>
      <c r="Q33">
        <f t="shared" si="6"/>
        <v>0</v>
      </c>
      <c r="R33">
        <f t="shared" si="7"/>
        <v>0</v>
      </c>
      <c r="S33">
        <f t="shared" si="8"/>
        <v>0</v>
      </c>
      <c r="T33" s="30"/>
    </row>
    <row r="34" spans="1:19" ht="24" customHeight="1" thickTop="1">
      <c r="A34" s="63"/>
      <c r="B34" s="63"/>
      <c r="C34" s="63"/>
      <c r="D34" s="63"/>
      <c r="E34" s="63"/>
      <c r="F34" s="63"/>
      <c r="G34" s="63"/>
      <c r="H34" s="63"/>
      <c r="I34" s="63"/>
      <c r="J34" s="79"/>
      <c r="L34" s="63" t="s">
        <v>34</v>
      </c>
      <c r="M34" s="63"/>
      <c r="N34" s="63" t="s">
        <v>21</v>
      </c>
      <c r="O34" s="63"/>
      <c r="P34" s="63"/>
      <c r="Q34" s="63"/>
      <c r="R34" s="63"/>
      <c r="S34" s="63"/>
    </row>
    <row r="35" spans="2:15" ht="15">
      <c r="B35" t="s">
        <v>24</v>
      </c>
      <c r="C35" s="1"/>
      <c r="D35" s="1"/>
      <c r="E35" s="1"/>
      <c r="F35" s="1"/>
      <c r="G35" s="1"/>
      <c r="H35" s="1"/>
      <c r="I35" s="1"/>
      <c r="J35" s="4"/>
      <c r="O35" s="1"/>
    </row>
    <row r="36" spans="2:15" ht="15">
      <c r="B36" s="1"/>
      <c r="C36" s="1"/>
      <c r="D36" s="1"/>
      <c r="E36" s="1"/>
      <c r="F36" s="1"/>
      <c r="G36" s="1"/>
      <c r="H36" s="1"/>
      <c r="I36" s="1"/>
      <c r="J36" s="4"/>
      <c r="K36" s="1"/>
      <c r="L36" s="1"/>
      <c r="M36" s="1"/>
      <c r="N36" s="1"/>
      <c r="O36" s="1"/>
    </row>
    <row r="37" spans="2:15" ht="15">
      <c r="B37" s="1"/>
      <c r="C37" s="1"/>
      <c r="D37" s="1"/>
      <c r="E37" s="1"/>
      <c r="F37" s="1"/>
      <c r="G37" s="1"/>
      <c r="H37" s="1"/>
      <c r="I37" s="1"/>
      <c r="J37" s="1"/>
      <c r="K37" s="1"/>
      <c r="L37" s="1"/>
      <c r="M37" s="1"/>
      <c r="N37" s="1"/>
      <c r="O37" s="1"/>
    </row>
    <row r="38" spans="2:15" ht="15">
      <c r="B38" s="1"/>
      <c r="C38" s="1"/>
      <c r="D38" s="1"/>
      <c r="E38" s="1"/>
      <c r="F38" s="1"/>
      <c r="G38" s="1"/>
      <c r="H38" s="1"/>
      <c r="I38" s="1"/>
      <c r="J38" s="4"/>
      <c r="K38" s="1"/>
      <c r="L38" s="1"/>
      <c r="M38" s="1"/>
      <c r="N38" s="1"/>
      <c r="O38" s="1"/>
    </row>
    <row r="39" spans="2:15" ht="15">
      <c r="B39" s="1"/>
      <c r="C39" s="1"/>
      <c r="D39" s="1"/>
      <c r="E39" s="1"/>
      <c r="F39" s="1"/>
      <c r="G39" s="1"/>
      <c r="H39" s="1"/>
      <c r="I39" s="1"/>
      <c r="J39" s="4"/>
      <c r="K39" s="1"/>
      <c r="L39" s="1"/>
      <c r="M39" s="1"/>
      <c r="N39" s="1"/>
      <c r="O39" s="1"/>
    </row>
    <row r="40" spans="2:15" ht="15">
      <c r="B40" s="1"/>
      <c r="C40" s="1"/>
      <c r="D40" s="1"/>
      <c r="E40" s="1"/>
      <c r="F40" s="1"/>
      <c r="G40" s="1"/>
      <c r="H40" s="1"/>
      <c r="I40" s="1"/>
      <c r="J40" s="4"/>
      <c r="K40" s="1"/>
      <c r="L40" s="1"/>
      <c r="M40" s="1"/>
      <c r="N40" s="1"/>
      <c r="O40" s="1"/>
    </row>
    <row r="41" spans="2:15" ht="15">
      <c r="B41" s="1"/>
      <c r="C41" s="1"/>
      <c r="D41" s="1"/>
      <c r="E41" s="1"/>
      <c r="F41" s="1"/>
      <c r="G41" s="1"/>
      <c r="H41" s="1"/>
      <c r="I41" s="1"/>
      <c r="J41" s="4"/>
      <c r="K41" s="1"/>
      <c r="L41" s="1"/>
      <c r="M41" s="1"/>
      <c r="N41" s="1"/>
      <c r="O41" s="1"/>
    </row>
    <row r="42" spans="2:15" ht="15">
      <c r="B42" s="1"/>
      <c r="C42" s="1"/>
      <c r="D42" s="1"/>
      <c r="E42" s="1"/>
      <c r="F42" s="1"/>
      <c r="G42" s="1"/>
      <c r="H42" s="1"/>
      <c r="I42" s="1"/>
      <c r="J42" s="4"/>
      <c r="K42" s="1"/>
      <c r="L42" s="1"/>
      <c r="M42" s="1"/>
      <c r="N42" s="1"/>
      <c r="O42" s="1"/>
    </row>
    <row r="43" spans="2:15" ht="15">
      <c r="B43" s="1"/>
      <c r="C43" s="1"/>
      <c r="D43" s="1"/>
      <c r="E43" s="1"/>
      <c r="F43" s="1"/>
      <c r="G43" s="1"/>
      <c r="H43" s="1"/>
      <c r="I43" s="1"/>
      <c r="J43" s="4"/>
      <c r="K43" s="1"/>
      <c r="L43" s="1"/>
      <c r="M43" s="1"/>
      <c r="N43" s="1"/>
      <c r="O43" s="1"/>
    </row>
    <row r="44" spans="2:15" ht="15">
      <c r="B44" s="1"/>
      <c r="C44" s="1"/>
      <c r="D44" s="1"/>
      <c r="E44" s="1"/>
      <c r="F44" s="1"/>
      <c r="G44" s="1"/>
      <c r="H44" s="1"/>
      <c r="I44" s="1"/>
      <c r="J44" s="4"/>
      <c r="K44" s="1"/>
      <c r="L44" s="1"/>
      <c r="M44" s="1"/>
      <c r="N44" s="1"/>
      <c r="O44" s="1"/>
    </row>
    <row r="45" ht="15">
      <c r="J45" s="5"/>
    </row>
  </sheetData>
  <sheetProtection sheet="1" objects="1" scenarios="1"/>
  <mergeCells count="7">
    <mergeCell ref="B4:O4"/>
    <mergeCell ref="K11:K13"/>
    <mergeCell ref="L11:L13"/>
    <mergeCell ref="D11:E12"/>
    <mergeCell ref="H11:I12"/>
    <mergeCell ref="M11:M13"/>
    <mergeCell ref="N11:O12"/>
  </mergeCells>
  <hyperlinks>
    <hyperlink ref="B7" r:id="rId1" display="http://www.cdph.ca.gov/pubsforms/forms/Pages/CD-Report-Forms.aspx"/>
    <hyperlink ref="B7:I7" r:id="rId2" display="http://www.cdph.ca.gov/pubsforms/forms/Pages/CD-Report-Forms.aspx"/>
  </hyperlinks>
  <printOptions horizontalCentered="1"/>
  <pageMargins left="0.261811024" right="0.25" top="0.75" bottom="0.25" header="0.5" footer="0.5"/>
  <pageSetup fitToHeight="1" fitToWidth="1" horizontalDpi="600" verticalDpi="600" orientation="landscape" scale="62" r:id="rId3"/>
</worksheet>
</file>

<file path=xl/worksheets/sheet2.xml><?xml version="1.0" encoding="utf-8"?>
<worksheet xmlns="http://schemas.openxmlformats.org/spreadsheetml/2006/main" xmlns:r="http://schemas.openxmlformats.org/officeDocument/2006/relationships">
  <dimension ref="B1:V42"/>
  <sheetViews>
    <sheetView zoomScale="75" zoomScaleNormal="75" zoomScalePageLayoutView="0" workbookViewId="0" topLeftCell="A1">
      <selection activeCell="C10" sqref="C10:O10"/>
    </sheetView>
  </sheetViews>
  <sheetFormatPr defaultColWidth="8.6640625" defaultRowHeight="15"/>
  <cols>
    <col min="1" max="1" width="4.77734375" style="0" customWidth="1"/>
    <col min="2" max="2" width="16.6640625" style="0" customWidth="1"/>
    <col min="3" max="3" width="6.6640625" style="0" customWidth="1"/>
    <col min="4" max="4" width="10.3359375" style="0" customWidth="1"/>
    <col min="5" max="7" width="6.6640625" style="0" customWidth="1"/>
    <col min="8" max="8" width="10.10546875" style="0" customWidth="1"/>
    <col min="9" max="10" width="6.6640625" style="0" customWidth="1"/>
    <col min="11" max="11" width="8.6640625" style="0" customWidth="1"/>
    <col min="12" max="13" width="7.6640625" style="0" customWidth="1"/>
    <col min="14" max="14" width="10.10546875" style="0" customWidth="1"/>
    <col min="15" max="15" width="10.3359375" style="0" customWidth="1"/>
    <col min="16" max="19" width="0" style="0" hidden="1" customWidth="1"/>
    <col min="20" max="20" width="4.77734375" style="0" customWidth="1"/>
    <col min="21" max="21" width="26.3359375" style="0" customWidth="1"/>
  </cols>
  <sheetData>
    <row r="1" spans="2:12" s="126" customFormat="1" ht="33.75" customHeight="1">
      <c r="B1" s="132" t="s">
        <v>41</v>
      </c>
      <c r="G1" s="127"/>
      <c r="H1" s="127"/>
      <c r="I1" s="127"/>
      <c r="J1" s="127"/>
      <c r="K1" s="127"/>
      <c r="L1" s="127"/>
    </row>
    <row r="2" spans="6:15" s="20" customFormat="1" ht="30" customHeight="1">
      <c r="F2" s="99" t="s">
        <v>0</v>
      </c>
      <c r="O2" s="21"/>
    </row>
    <row r="3" spans="6:15" s="20" customFormat="1" ht="12" customHeight="1">
      <c r="F3" s="99"/>
      <c r="O3" s="21"/>
    </row>
    <row r="4" spans="2:15" ht="62.25" customHeight="1">
      <c r="B4" s="157" t="s">
        <v>42</v>
      </c>
      <c r="C4" s="158"/>
      <c r="D4" s="158"/>
      <c r="E4" s="158"/>
      <c r="F4" s="158"/>
      <c r="G4" s="158"/>
      <c r="H4" s="158"/>
      <c r="I4" s="158"/>
      <c r="J4" s="158"/>
      <c r="K4" s="158"/>
      <c r="L4" s="158"/>
      <c r="M4" s="158"/>
      <c r="N4" s="158"/>
      <c r="O4" s="158"/>
    </row>
    <row r="5" spans="2:15" ht="9.75" customHeight="1">
      <c r="B5" s="128"/>
      <c r="C5" s="128"/>
      <c r="D5" s="128"/>
      <c r="E5" s="128"/>
      <c r="F5" s="128"/>
      <c r="G5" s="128"/>
      <c r="H5" s="128"/>
      <c r="I5" s="128"/>
      <c r="J5" s="128"/>
      <c r="K5" s="128"/>
      <c r="L5" s="128"/>
      <c r="M5" s="128"/>
      <c r="N5" s="128"/>
      <c r="O5" s="128"/>
    </row>
    <row r="6" spans="2:15" ht="19.5" customHeight="1">
      <c r="B6" s="129" t="s">
        <v>37</v>
      </c>
      <c r="C6" s="128"/>
      <c r="D6" s="128"/>
      <c r="E6" s="128"/>
      <c r="F6" s="128"/>
      <c r="G6" s="128"/>
      <c r="H6" s="128"/>
      <c r="I6" s="128"/>
      <c r="J6" s="128"/>
      <c r="K6" s="128"/>
      <c r="L6" s="128"/>
      <c r="M6" s="128"/>
      <c r="N6" s="128"/>
      <c r="O6" s="128"/>
    </row>
    <row r="7" spans="2:22" s="118" customFormat="1" ht="19.5" customHeight="1">
      <c r="B7" s="116" t="s">
        <v>35</v>
      </c>
      <c r="C7" s="116"/>
      <c r="D7" s="116"/>
      <c r="E7" s="116"/>
      <c r="F7" s="116"/>
      <c r="G7" s="116"/>
      <c r="H7" s="116"/>
      <c r="I7" s="116"/>
      <c r="J7" s="117"/>
      <c r="K7" s="117"/>
      <c r="M7" s="117"/>
      <c r="N7" s="117"/>
      <c r="O7" s="117"/>
      <c r="P7" s="117"/>
      <c r="V7" s="119"/>
    </row>
    <row r="8" spans="2:22" s="118" customFormat="1" ht="19.5" customHeight="1" thickBot="1">
      <c r="B8" s="117"/>
      <c r="C8" s="116"/>
      <c r="D8" s="116"/>
      <c r="E8" s="116"/>
      <c r="F8" s="116"/>
      <c r="G8" s="116"/>
      <c r="H8" s="116"/>
      <c r="I8" s="116"/>
      <c r="J8" s="116"/>
      <c r="K8" s="117"/>
      <c r="L8" s="117"/>
      <c r="M8" s="117"/>
      <c r="N8" s="117"/>
      <c r="O8" s="117"/>
      <c r="P8" s="117"/>
      <c r="V8" s="119"/>
    </row>
    <row r="9" spans="3:21" ht="17.25" customHeight="1" thickTop="1">
      <c r="C9" s="114" t="s">
        <v>1</v>
      </c>
      <c r="D9" s="22"/>
      <c r="E9" s="13"/>
      <c r="F9" s="13"/>
      <c r="G9" s="13"/>
      <c r="H9" s="13"/>
      <c r="I9" s="13"/>
      <c r="J9" s="13"/>
      <c r="K9" s="14"/>
      <c r="L9" s="15"/>
      <c r="M9" s="15"/>
      <c r="N9" s="15"/>
      <c r="O9" s="3"/>
      <c r="U9" s="152"/>
    </row>
    <row r="10" spans="3:21" ht="37.5" customHeight="1" thickBot="1">
      <c r="C10" s="177" t="s">
        <v>32</v>
      </c>
      <c r="D10" s="178"/>
      <c r="E10" s="178"/>
      <c r="F10" s="178"/>
      <c r="G10" s="178"/>
      <c r="H10" s="178"/>
      <c r="I10" s="178"/>
      <c r="J10" s="178"/>
      <c r="K10" s="178"/>
      <c r="L10" s="178"/>
      <c r="M10" s="178"/>
      <c r="N10" s="178"/>
      <c r="O10" s="179"/>
      <c r="U10" s="152"/>
    </row>
    <row r="11" spans="3:21" ht="15" customHeight="1" thickTop="1">
      <c r="C11" s="6"/>
      <c r="D11" s="180" t="s">
        <v>28</v>
      </c>
      <c r="E11" s="180"/>
      <c r="F11" s="109"/>
      <c r="G11" s="110"/>
      <c r="H11" s="180" t="s">
        <v>29</v>
      </c>
      <c r="I11" s="180"/>
      <c r="J11" s="111"/>
      <c r="K11" s="182" t="s">
        <v>25</v>
      </c>
      <c r="L11" s="154" t="s">
        <v>26</v>
      </c>
      <c r="M11" s="159" t="s">
        <v>27</v>
      </c>
      <c r="N11" s="162" t="s">
        <v>30</v>
      </c>
      <c r="O11" s="163"/>
      <c r="U11" s="152"/>
    </row>
    <row r="12" spans="2:21" ht="28.5" customHeight="1" thickBot="1">
      <c r="B12" s="5"/>
      <c r="C12" s="19" t="s">
        <v>3</v>
      </c>
      <c r="D12" s="181"/>
      <c r="E12" s="181"/>
      <c r="F12" s="112"/>
      <c r="G12" s="113" t="s">
        <v>4</v>
      </c>
      <c r="H12" s="181"/>
      <c r="I12" s="181"/>
      <c r="J12" s="112"/>
      <c r="K12" s="183"/>
      <c r="L12" s="155"/>
      <c r="M12" s="160"/>
      <c r="N12" s="164"/>
      <c r="O12" s="165"/>
      <c r="P12" s="2"/>
      <c r="U12" s="152"/>
    </row>
    <row r="13" spans="2:21" ht="16.5" thickBot="1" thickTop="1">
      <c r="B13" s="23" t="s">
        <v>5</v>
      </c>
      <c r="C13" s="24" t="s">
        <v>6</v>
      </c>
      <c r="D13" s="25" t="s">
        <v>7</v>
      </c>
      <c r="E13" s="25" t="s">
        <v>8</v>
      </c>
      <c r="F13" s="25" t="s">
        <v>9</v>
      </c>
      <c r="G13" s="25" t="s">
        <v>6</v>
      </c>
      <c r="H13" s="25" t="s">
        <v>7</v>
      </c>
      <c r="I13" s="25" t="s">
        <v>8</v>
      </c>
      <c r="J13" s="26" t="s">
        <v>9</v>
      </c>
      <c r="K13" s="184"/>
      <c r="L13" s="156"/>
      <c r="M13" s="161"/>
      <c r="N13" s="32" t="s">
        <v>31</v>
      </c>
      <c r="O13" s="33" t="s">
        <v>33</v>
      </c>
      <c r="U13" s="152"/>
    </row>
    <row r="14" spans="2:21" ht="18" customHeight="1" thickTop="1">
      <c r="B14" s="7"/>
      <c r="C14" s="7"/>
      <c r="D14" s="7"/>
      <c r="E14" s="51">
        <f aca="true" t="shared" si="0" ref="E14:E31">IF(C14+D14=0,"",C14+D14)</f>
      </c>
      <c r="F14" s="27">
        <f aca="true" t="shared" si="1" ref="F14:F31">IF(ISERROR(100*C14/E14),"",100*C14/E14)</f>
      </c>
      <c r="G14" s="16"/>
      <c r="H14" s="8"/>
      <c r="I14" s="34">
        <f aca="true" t="shared" si="2" ref="I14:I31">IF(G14+H14=0,"",G14+H14)</f>
      </c>
      <c r="J14" s="35">
        <f aca="true" t="shared" si="3" ref="J14:J31">IF(ISERROR(100*G14/I14),"",100*G14/I14)</f>
      </c>
      <c r="K14" s="36">
        <f aca="true" t="shared" si="4" ref="K14:K31">IF(ISERROR((C14/D14)/(G14/H14)),"",(C14/D14)/(G14/H14))</f>
      </c>
      <c r="L14" s="37">
        <f aca="true" t="shared" si="5" ref="L14:L31">IF(ISERROR(EXP(LN(K14)-1.96*(SQRT(1/C14+1/G14+1/D14+1/H14)))),"",EXP(LN(K14)-1.96*(SQRT(1/C14+1/G14+1/D14+1/H14))))</f>
      </c>
      <c r="M14" s="38">
        <f aca="true" t="shared" si="6" ref="M14:M31">IF(ISERROR(EXP(LN(K14)+1.96*(SQRT(1/C14+1/G14+1/D14+1/H14)))),"",EXP(LN(K14)+1.96*(SQRT(1/C14+1/G14+1/D14+1/H14))))</f>
      </c>
      <c r="N14" s="39">
        <f aca="true" t="shared" si="7" ref="N14:N31">IF(ISERROR((C14*H14-D14*G14)^2*(C14+D14+G14+H14)/(E14*I14*(C14+G14)*(D14+H14))),"",(C14*H14-D14*G14)^2*(C14+D14+G14+H14)/(E14*I14*(C14+G14)*(D14+H14)))</f>
      </c>
      <c r="O14" s="40">
        <f aca="true" t="shared" si="8" ref="O14:O31">IF(ISERROR(CHIDIST(N14,1)),"",CHIDIST(N14,1))</f>
      </c>
      <c r="P14" t="e">
        <f aca="true" t="shared" si="9" ref="P14:P32">1.96*(((D14/C14)/(C14+D14))+((H14/G14)/(G14+H14)))^0.5</f>
        <v>#DIV/0!</v>
      </c>
      <c r="Q14">
        <f aca="true" t="shared" si="10" ref="Q14:Q32">(C14+G14)*(D14+H14)*(C14+D14)*(G14+H14)</f>
        <v>0</v>
      </c>
      <c r="R14">
        <f aca="true" t="shared" si="11" ref="R14:R32">(((C14*H14)-(D14*G14))-((C14+D14+H14+G14)/2))^2</f>
        <v>0</v>
      </c>
      <c r="S14">
        <f aca="true" t="shared" si="12" ref="S14:S32">C14+D14+H14+G14</f>
        <v>0</v>
      </c>
      <c r="U14" s="152"/>
    </row>
    <row r="15" spans="2:19" ht="18" customHeight="1">
      <c r="B15" s="9"/>
      <c r="C15" s="9"/>
      <c r="D15" s="9"/>
      <c r="E15" s="52">
        <f t="shared" si="0"/>
      </c>
      <c r="F15" s="28">
        <f t="shared" si="1"/>
      </c>
      <c r="G15" s="17"/>
      <c r="H15" s="10"/>
      <c r="I15" s="41">
        <f t="shared" si="2"/>
      </c>
      <c r="J15" s="35">
        <f t="shared" si="3"/>
      </c>
      <c r="K15" s="42">
        <f t="shared" si="4"/>
      </c>
      <c r="L15" s="43">
        <f t="shared" si="5"/>
      </c>
      <c r="M15" s="38">
        <f t="shared" si="6"/>
      </c>
      <c r="N15" s="39">
        <f t="shared" si="7"/>
      </c>
      <c r="O15" s="40">
        <f t="shared" si="8"/>
      </c>
      <c r="P15" t="e">
        <f t="shared" si="9"/>
        <v>#DIV/0!</v>
      </c>
      <c r="Q15">
        <f t="shared" si="10"/>
        <v>0</v>
      </c>
      <c r="R15">
        <f t="shared" si="11"/>
        <v>0</v>
      </c>
      <c r="S15">
        <f t="shared" si="12"/>
        <v>0</v>
      </c>
    </row>
    <row r="16" spans="2:19" ht="18" customHeight="1">
      <c r="B16" s="9"/>
      <c r="C16" s="9"/>
      <c r="D16" s="9"/>
      <c r="E16" s="52">
        <f t="shared" si="0"/>
      </c>
      <c r="F16" s="28">
        <f t="shared" si="1"/>
      </c>
      <c r="G16" s="17"/>
      <c r="H16" s="10"/>
      <c r="I16" s="41">
        <f t="shared" si="2"/>
      </c>
      <c r="J16" s="35">
        <f t="shared" si="3"/>
      </c>
      <c r="K16" s="42">
        <f t="shared" si="4"/>
      </c>
      <c r="L16" s="43">
        <f t="shared" si="5"/>
      </c>
      <c r="M16" s="38">
        <f t="shared" si="6"/>
      </c>
      <c r="N16" s="39">
        <f t="shared" si="7"/>
      </c>
      <c r="O16" s="40">
        <f t="shared" si="8"/>
      </c>
      <c r="P16" t="e">
        <f t="shared" si="9"/>
        <v>#DIV/0!</v>
      </c>
      <c r="Q16">
        <f t="shared" si="10"/>
        <v>0</v>
      </c>
      <c r="R16">
        <f t="shared" si="11"/>
        <v>0</v>
      </c>
      <c r="S16">
        <f t="shared" si="12"/>
        <v>0</v>
      </c>
    </row>
    <row r="17" spans="2:19" ht="18" customHeight="1">
      <c r="B17" s="9"/>
      <c r="C17" s="9"/>
      <c r="D17" s="9"/>
      <c r="E17" s="52">
        <f t="shared" si="0"/>
      </c>
      <c r="F17" s="28">
        <f t="shared" si="1"/>
      </c>
      <c r="G17" s="17"/>
      <c r="H17" s="10"/>
      <c r="I17" s="41">
        <f t="shared" si="2"/>
      </c>
      <c r="J17" s="35">
        <f t="shared" si="3"/>
      </c>
      <c r="K17" s="42">
        <f t="shared" si="4"/>
      </c>
      <c r="L17" s="43">
        <f t="shared" si="5"/>
      </c>
      <c r="M17" s="38">
        <f t="shared" si="6"/>
      </c>
      <c r="N17" s="39">
        <f t="shared" si="7"/>
      </c>
      <c r="O17" s="40">
        <f t="shared" si="8"/>
      </c>
      <c r="P17" t="e">
        <f t="shared" si="9"/>
        <v>#DIV/0!</v>
      </c>
      <c r="Q17">
        <f t="shared" si="10"/>
        <v>0</v>
      </c>
      <c r="R17">
        <f t="shared" si="11"/>
        <v>0</v>
      </c>
      <c r="S17">
        <f t="shared" si="12"/>
        <v>0</v>
      </c>
    </row>
    <row r="18" spans="2:19" ht="18" customHeight="1">
      <c r="B18" s="9"/>
      <c r="C18" s="9"/>
      <c r="D18" s="9"/>
      <c r="E18" s="52">
        <f t="shared" si="0"/>
      </c>
      <c r="F18" s="28">
        <f t="shared" si="1"/>
      </c>
      <c r="G18" s="17"/>
      <c r="H18" s="10"/>
      <c r="I18" s="41">
        <f t="shared" si="2"/>
      </c>
      <c r="J18" s="35">
        <f t="shared" si="3"/>
      </c>
      <c r="K18" s="42">
        <f t="shared" si="4"/>
      </c>
      <c r="L18" s="43">
        <f t="shared" si="5"/>
      </c>
      <c r="M18" s="38">
        <f t="shared" si="6"/>
      </c>
      <c r="N18" s="39">
        <f t="shared" si="7"/>
      </c>
      <c r="O18" s="40">
        <f t="shared" si="8"/>
      </c>
      <c r="P18" t="e">
        <f t="shared" si="9"/>
        <v>#DIV/0!</v>
      </c>
      <c r="Q18">
        <f t="shared" si="10"/>
        <v>0</v>
      </c>
      <c r="R18">
        <f t="shared" si="11"/>
        <v>0</v>
      </c>
      <c r="S18">
        <f t="shared" si="12"/>
        <v>0</v>
      </c>
    </row>
    <row r="19" spans="2:19" ht="18" customHeight="1">
      <c r="B19" s="9"/>
      <c r="C19" s="9"/>
      <c r="D19" s="9"/>
      <c r="E19" s="52">
        <f t="shared" si="0"/>
      </c>
      <c r="F19" s="28">
        <f t="shared" si="1"/>
      </c>
      <c r="G19" s="17"/>
      <c r="H19" s="10"/>
      <c r="I19" s="41">
        <f t="shared" si="2"/>
      </c>
      <c r="J19" s="35">
        <f t="shared" si="3"/>
      </c>
      <c r="K19" s="42">
        <f t="shared" si="4"/>
      </c>
      <c r="L19" s="43">
        <f t="shared" si="5"/>
      </c>
      <c r="M19" s="38">
        <f t="shared" si="6"/>
      </c>
      <c r="N19" s="39">
        <f t="shared" si="7"/>
      </c>
      <c r="O19" s="40">
        <f t="shared" si="8"/>
      </c>
      <c r="P19" t="e">
        <f t="shared" si="9"/>
        <v>#DIV/0!</v>
      </c>
      <c r="Q19">
        <f t="shared" si="10"/>
        <v>0</v>
      </c>
      <c r="R19">
        <f t="shared" si="11"/>
        <v>0</v>
      </c>
      <c r="S19">
        <f t="shared" si="12"/>
        <v>0</v>
      </c>
    </row>
    <row r="20" spans="2:19" ht="18" customHeight="1">
      <c r="B20" s="9"/>
      <c r="C20" s="9"/>
      <c r="D20" s="9"/>
      <c r="E20" s="52">
        <f t="shared" si="0"/>
      </c>
      <c r="F20" s="28">
        <f t="shared" si="1"/>
      </c>
      <c r="G20" s="17"/>
      <c r="H20" s="10"/>
      <c r="I20" s="41">
        <f t="shared" si="2"/>
      </c>
      <c r="J20" s="35">
        <f t="shared" si="3"/>
      </c>
      <c r="K20" s="42">
        <f t="shared" si="4"/>
      </c>
      <c r="L20" s="43">
        <f t="shared" si="5"/>
      </c>
      <c r="M20" s="38">
        <f t="shared" si="6"/>
      </c>
      <c r="N20" s="39">
        <f t="shared" si="7"/>
      </c>
      <c r="O20" s="40">
        <f t="shared" si="8"/>
      </c>
      <c r="P20" t="e">
        <f t="shared" si="9"/>
        <v>#DIV/0!</v>
      </c>
      <c r="Q20">
        <f t="shared" si="10"/>
        <v>0</v>
      </c>
      <c r="R20">
        <f t="shared" si="11"/>
        <v>0</v>
      </c>
      <c r="S20">
        <f t="shared" si="12"/>
        <v>0</v>
      </c>
    </row>
    <row r="21" spans="2:19" ht="18" customHeight="1">
      <c r="B21" s="9"/>
      <c r="C21" s="9"/>
      <c r="D21" s="9"/>
      <c r="E21" s="52">
        <f t="shared" si="0"/>
      </c>
      <c r="F21" s="28">
        <f t="shared" si="1"/>
      </c>
      <c r="G21" s="17"/>
      <c r="H21" s="10"/>
      <c r="I21" s="41">
        <f t="shared" si="2"/>
      </c>
      <c r="J21" s="35">
        <f t="shared" si="3"/>
      </c>
      <c r="K21" s="42">
        <f t="shared" si="4"/>
      </c>
      <c r="L21" s="43">
        <f t="shared" si="5"/>
      </c>
      <c r="M21" s="38">
        <f t="shared" si="6"/>
      </c>
      <c r="N21" s="39">
        <f t="shared" si="7"/>
      </c>
      <c r="O21" s="40">
        <f t="shared" si="8"/>
      </c>
      <c r="P21" t="e">
        <f t="shared" si="9"/>
        <v>#DIV/0!</v>
      </c>
      <c r="Q21">
        <f t="shared" si="10"/>
        <v>0</v>
      </c>
      <c r="R21">
        <f t="shared" si="11"/>
        <v>0</v>
      </c>
      <c r="S21">
        <f t="shared" si="12"/>
        <v>0</v>
      </c>
    </row>
    <row r="22" spans="2:19" ht="18" customHeight="1">
      <c r="B22" s="9"/>
      <c r="C22" s="9"/>
      <c r="D22" s="9"/>
      <c r="E22" s="52">
        <f t="shared" si="0"/>
      </c>
      <c r="F22" s="28">
        <f t="shared" si="1"/>
      </c>
      <c r="G22" s="17"/>
      <c r="H22" s="10"/>
      <c r="I22" s="41">
        <f t="shared" si="2"/>
      </c>
      <c r="J22" s="35">
        <f t="shared" si="3"/>
      </c>
      <c r="K22" s="42">
        <f t="shared" si="4"/>
      </c>
      <c r="L22" s="43">
        <f t="shared" si="5"/>
      </c>
      <c r="M22" s="38">
        <f t="shared" si="6"/>
      </c>
      <c r="N22" s="39">
        <f t="shared" si="7"/>
      </c>
      <c r="O22" s="40">
        <f t="shared" si="8"/>
      </c>
      <c r="P22" t="e">
        <f t="shared" si="9"/>
        <v>#DIV/0!</v>
      </c>
      <c r="Q22">
        <f t="shared" si="10"/>
        <v>0</v>
      </c>
      <c r="R22">
        <f t="shared" si="11"/>
        <v>0</v>
      </c>
      <c r="S22">
        <f t="shared" si="12"/>
        <v>0</v>
      </c>
    </row>
    <row r="23" spans="2:19" ht="18" customHeight="1">
      <c r="B23" s="9"/>
      <c r="C23" s="9"/>
      <c r="D23" s="9"/>
      <c r="E23" s="52">
        <f t="shared" si="0"/>
      </c>
      <c r="F23" s="28">
        <f t="shared" si="1"/>
      </c>
      <c r="G23" s="17"/>
      <c r="H23" s="10"/>
      <c r="I23" s="41">
        <f t="shared" si="2"/>
      </c>
      <c r="J23" s="35">
        <f t="shared" si="3"/>
      </c>
      <c r="K23" s="42">
        <f t="shared" si="4"/>
      </c>
      <c r="L23" s="43">
        <f t="shared" si="5"/>
      </c>
      <c r="M23" s="38">
        <f t="shared" si="6"/>
      </c>
      <c r="N23" s="39">
        <f t="shared" si="7"/>
      </c>
      <c r="O23" s="40">
        <f t="shared" si="8"/>
      </c>
      <c r="P23" t="e">
        <f t="shared" si="9"/>
        <v>#DIV/0!</v>
      </c>
      <c r="Q23">
        <f t="shared" si="10"/>
        <v>0</v>
      </c>
      <c r="R23">
        <f t="shared" si="11"/>
        <v>0</v>
      </c>
      <c r="S23">
        <f t="shared" si="12"/>
        <v>0</v>
      </c>
    </row>
    <row r="24" spans="2:19" ht="18" customHeight="1">
      <c r="B24" s="9"/>
      <c r="C24" s="9"/>
      <c r="D24" s="9"/>
      <c r="E24" s="52">
        <f t="shared" si="0"/>
      </c>
      <c r="F24" s="28">
        <f t="shared" si="1"/>
      </c>
      <c r="G24" s="17"/>
      <c r="H24" s="10"/>
      <c r="I24" s="41">
        <f t="shared" si="2"/>
      </c>
      <c r="J24" s="35">
        <f t="shared" si="3"/>
      </c>
      <c r="K24" s="42">
        <f t="shared" si="4"/>
      </c>
      <c r="L24" s="43">
        <f t="shared" si="5"/>
      </c>
      <c r="M24" s="38">
        <f t="shared" si="6"/>
      </c>
      <c r="N24" s="39">
        <f t="shared" si="7"/>
      </c>
      <c r="O24" s="40">
        <f t="shared" si="8"/>
      </c>
      <c r="P24" t="e">
        <f t="shared" si="9"/>
        <v>#DIV/0!</v>
      </c>
      <c r="Q24">
        <f t="shared" si="10"/>
        <v>0</v>
      </c>
      <c r="R24">
        <f t="shared" si="11"/>
        <v>0</v>
      </c>
      <c r="S24">
        <f t="shared" si="12"/>
        <v>0</v>
      </c>
    </row>
    <row r="25" spans="2:19" ht="18" customHeight="1">
      <c r="B25" s="9"/>
      <c r="C25" s="9"/>
      <c r="D25" s="9"/>
      <c r="E25" s="52">
        <f t="shared" si="0"/>
      </c>
      <c r="F25" s="28">
        <f t="shared" si="1"/>
      </c>
      <c r="G25" s="17"/>
      <c r="H25" s="10"/>
      <c r="I25" s="41">
        <f t="shared" si="2"/>
      </c>
      <c r="J25" s="35">
        <f t="shared" si="3"/>
      </c>
      <c r="K25" s="42">
        <f t="shared" si="4"/>
      </c>
      <c r="L25" s="43">
        <f t="shared" si="5"/>
      </c>
      <c r="M25" s="38">
        <f t="shared" si="6"/>
      </c>
      <c r="N25" s="39">
        <f t="shared" si="7"/>
      </c>
      <c r="O25" s="40">
        <f t="shared" si="8"/>
      </c>
      <c r="P25" t="e">
        <f t="shared" si="9"/>
        <v>#DIV/0!</v>
      </c>
      <c r="Q25">
        <f t="shared" si="10"/>
        <v>0</v>
      </c>
      <c r="R25">
        <f t="shared" si="11"/>
        <v>0</v>
      </c>
      <c r="S25">
        <f t="shared" si="12"/>
        <v>0</v>
      </c>
    </row>
    <row r="26" spans="2:19" ht="18" customHeight="1">
      <c r="B26" s="9"/>
      <c r="C26" s="9"/>
      <c r="D26" s="9"/>
      <c r="E26" s="52">
        <f t="shared" si="0"/>
      </c>
      <c r="F26" s="28">
        <f t="shared" si="1"/>
      </c>
      <c r="G26" s="17"/>
      <c r="H26" s="10"/>
      <c r="I26" s="41">
        <f t="shared" si="2"/>
      </c>
      <c r="J26" s="35">
        <f t="shared" si="3"/>
      </c>
      <c r="K26" s="42">
        <f t="shared" si="4"/>
      </c>
      <c r="L26" s="43">
        <f t="shared" si="5"/>
      </c>
      <c r="M26" s="38">
        <f t="shared" si="6"/>
      </c>
      <c r="N26" s="39">
        <f t="shared" si="7"/>
      </c>
      <c r="O26" s="40">
        <f t="shared" si="8"/>
      </c>
      <c r="P26" t="e">
        <f t="shared" si="9"/>
        <v>#DIV/0!</v>
      </c>
      <c r="Q26">
        <f t="shared" si="10"/>
        <v>0</v>
      </c>
      <c r="R26">
        <f t="shared" si="11"/>
        <v>0</v>
      </c>
      <c r="S26">
        <f t="shared" si="12"/>
        <v>0</v>
      </c>
    </row>
    <row r="27" spans="2:19" ht="18" customHeight="1">
      <c r="B27" s="9"/>
      <c r="C27" s="9"/>
      <c r="D27" s="9"/>
      <c r="E27" s="52">
        <f t="shared" si="0"/>
      </c>
      <c r="F27" s="28">
        <f t="shared" si="1"/>
      </c>
      <c r="G27" s="17"/>
      <c r="H27" s="10"/>
      <c r="I27" s="41">
        <f t="shared" si="2"/>
      </c>
      <c r="J27" s="35">
        <f t="shared" si="3"/>
      </c>
      <c r="K27" s="42">
        <f t="shared" si="4"/>
      </c>
      <c r="L27" s="43">
        <f t="shared" si="5"/>
      </c>
      <c r="M27" s="38">
        <f t="shared" si="6"/>
      </c>
      <c r="N27" s="39">
        <f t="shared" si="7"/>
      </c>
      <c r="O27" s="40">
        <f t="shared" si="8"/>
      </c>
      <c r="P27" t="e">
        <f t="shared" si="9"/>
        <v>#DIV/0!</v>
      </c>
      <c r="Q27">
        <f t="shared" si="10"/>
        <v>0</v>
      </c>
      <c r="R27">
        <f t="shared" si="11"/>
        <v>0</v>
      </c>
      <c r="S27">
        <f t="shared" si="12"/>
        <v>0</v>
      </c>
    </row>
    <row r="28" spans="2:19" ht="18" customHeight="1">
      <c r="B28" s="9"/>
      <c r="C28" s="60"/>
      <c r="D28" s="58"/>
      <c r="E28" s="52">
        <f t="shared" si="0"/>
      </c>
      <c r="F28" s="28">
        <f t="shared" si="1"/>
      </c>
      <c r="G28" s="17"/>
      <c r="H28" s="10"/>
      <c r="I28" s="41">
        <f t="shared" si="2"/>
      </c>
      <c r="J28" s="35">
        <f t="shared" si="3"/>
      </c>
      <c r="K28" s="42">
        <f t="shared" si="4"/>
      </c>
      <c r="L28" s="43">
        <f t="shared" si="5"/>
      </c>
      <c r="M28" s="38">
        <f t="shared" si="6"/>
      </c>
      <c r="N28" s="39">
        <f t="shared" si="7"/>
      </c>
      <c r="O28" s="40">
        <f t="shared" si="8"/>
      </c>
      <c r="P28" t="e">
        <f t="shared" si="9"/>
        <v>#DIV/0!</v>
      </c>
      <c r="Q28">
        <f t="shared" si="10"/>
        <v>0</v>
      </c>
      <c r="R28">
        <f t="shared" si="11"/>
        <v>0</v>
      </c>
      <c r="S28">
        <f t="shared" si="12"/>
        <v>0</v>
      </c>
    </row>
    <row r="29" spans="2:19" ht="18" customHeight="1">
      <c r="B29" s="9"/>
      <c r="C29" s="60"/>
      <c r="D29" s="58"/>
      <c r="E29" s="52">
        <f t="shared" si="0"/>
      </c>
      <c r="F29" s="28">
        <f t="shared" si="1"/>
      </c>
      <c r="G29" s="17"/>
      <c r="H29" s="10"/>
      <c r="I29" s="41">
        <f t="shared" si="2"/>
      </c>
      <c r="J29" s="35">
        <f t="shared" si="3"/>
      </c>
      <c r="K29" s="42">
        <f t="shared" si="4"/>
      </c>
      <c r="L29" s="43">
        <f t="shared" si="5"/>
      </c>
      <c r="M29" s="38">
        <f t="shared" si="6"/>
      </c>
      <c r="N29" s="39">
        <f t="shared" si="7"/>
      </c>
      <c r="O29" s="40">
        <f t="shared" si="8"/>
      </c>
      <c r="P29" t="e">
        <f t="shared" si="9"/>
        <v>#DIV/0!</v>
      </c>
      <c r="Q29">
        <f t="shared" si="10"/>
        <v>0</v>
      </c>
      <c r="R29">
        <f t="shared" si="11"/>
        <v>0</v>
      </c>
      <c r="S29">
        <f t="shared" si="12"/>
        <v>0</v>
      </c>
    </row>
    <row r="30" spans="2:19" ht="18" customHeight="1">
      <c r="B30" s="9"/>
      <c r="C30" s="60"/>
      <c r="D30" s="58"/>
      <c r="E30" s="52">
        <f t="shared" si="0"/>
      </c>
      <c r="F30" s="28">
        <f t="shared" si="1"/>
      </c>
      <c r="G30" s="17"/>
      <c r="H30" s="10"/>
      <c r="I30" s="41">
        <f t="shared" si="2"/>
      </c>
      <c r="J30" s="35">
        <f t="shared" si="3"/>
      </c>
      <c r="K30" s="42">
        <f t="shared" si="4"/>
      </c>
      <c r="L30" s="43">
        <f t="shared" si="5"/>
      </c>
      <c r="M30" s="38">
        <f t="shared" si="6"/>
      </c>
      <c r="N30" s="39">
        <f t="shared" si="7"/>
      </c>
      <c r="O30" s="40">
        <f t="shared" si="8"/>
      </c>
      <c r="P30" t="e">
        <f t="shared" si="9"/>
        <v>#DIV/0!</v>
      </c>
      <c r="Q30">
        <f t="shared" si="10"/>
        <v>0</v>
      </c>
      <c r="R30">
        <f t="shared" si="11"/>
        <v>0</v>
      </c>
      <c r="S30">
        <f t="shared" si="12"/>
        <v>0</v>
      </c>
    </row>
    <row r="31" spans="2:19" ht="18" customHeight="1">
      <c r="B31" s="9"/>
      <c r="C31" s="60"/>
      <c r="D31" s="58"/>
      <c r="E31" s="52">
        <f t="shared" si="0"/>
      </c>
      <c r="F31" s="28">
        <f t="shared" si="1"/>
      </c>
      <c r="G31" s="17"/>
      <c r="H31" s="10"/>
      <c r="I31" s="41">
        <f t="shared" si="2"/>
      </c>
      <c r="J31" s="35">
        <f t="shared" si="3"/>
      </c>
      <c r="K31" s="42">
        <f t="shared" si="4"/>
      </c>
      <c r="L31" s="43">
        <f t="shared" si="5"/>
      </c>
      <c r="M31" s="38">
        <f t="shared" si="6"/>
      </c>
      <c r="N31" s="39">
        <f t="shared" si="7"/>
      </c>
      <c r="O31" s="40">
        <f t="shared" si="8"/>
      </c>
      <c r="P31" t="e">
        <f t="shared" si="9"/>
        <v>#DIV/0!</v>
      </c>
      <c r="Q31">
        <f t="shared" si="10"/>
        <v>0</v>
      </c>
      <c r="R31">
        <f t="shared" si="11"/>
        <v>0</v>
      </c>
      <c r="S31">
        <f t="shared" si="12"/>
        <v>0</v>
      </c>
    </row>
    <row r="32" spans="2:19" ht="18" customHeight="1" thickBot="1">
      <c r="B32" s="11"/>
      <c r="C32" s="61"/>
      <c r="D32" s="59"/>
      <c r="E32" s="53">
        <f>IF(C32+D32=0,"",C32+D32)</f>
      </c>
      <c r="F32" s="29">
        <f>IF(ISERROR(100*C32/E32),"",100*C32/E32)</f>
      </c>
      <c r="G32" s="18"/>
      <c r="H32" s="12"/>
      <c r="I32" s="44">
        <f>IF(G32+H32=0,"",G32+H32)</f>
      </c>
      <c r="J32" s="45">
        <f>IF(ISERROR(100*G32/I32),"",100*G32/I32)</f>
      </c>
      <c r="K32" s="46">
        <f>IF(ISERROR((C32/D32)/(G32/H32)),"",(C32/D32)/(G32/H32))</f>
      </c>
      <c r="L32" s="47">
        <f>IF(ISERROR(EXP(LN(K32)-1.96*(SQRT(1/C32+1/G32+1/D32+1/H32)))),"",EXP(LN(K32)-1.96*(SQRT(1/C32+1/G32+1/D32+1/H32))))</f>
      </c>
      <c r="M32" s="48">
        <f>IF(ISERROR(EXP(LN(K32)+1.96*(SQRT(1/C32+1/G32+1/D32+1/H32)))),"",EXP(LN(K32)+1.96*(SQRT(1/C32+1/G32+1/D32+1/H32))))</f>
      </c>
      <c r="N32" s="49">
        <f>IF(ISERROR((C32*H32-D32*G32)^2*(C32+D32+G32+H32)/(E32*I32*(C32+G32)*(D32+H32))),"",(C32*H32-D32*G32)^2*(C32+D32+G32+H32)/(E32*I32*(C32+G32)*(D32+H32)))</f>
      </c>
      <c r="O32" s="50">
        <f>IF(ISERROR(CHIDIST(N32,1)),"",CHIDIST(N32,1))</f>
      </c>
      <c r="P32" t="e">
        <f t="shared" si="9"/>
        <v>#DIV/0!</v>
      </c>
      <c r="Q32">
        <f t="shared" si="10"/>
        <v>0</v>
      </c>
      <c r="R32">
        <f t="shared" si="11"/>
        <v>0</v>
      </c>
      <c r="S32">
        <f t="shared" si="12"/>
        <v>0</v>
      </c>
    </row>
    <row r="33" spans="2:15" ht="9.75" customHeight="1" thickBot="1" thickTop="1">
      <c r="B33" s="89"/>
      <c r="C33" s="89"/>
      <c r="D33" s="89"/>
      <c r="E33" s="89"/>
      <c r="F33" s="115"/>
      <c r="G33" s="89"/>
      <c r="H33" s="89"/>
      <c r="I33" s="100"/>
      <c r="J33" s="101"/>
      <c r="K33" s="102"/>
      <c r="L33" s="103"/>
      <c r="M33" s="104"/>
      <c r="N33" s="105"/>
      <c r="O33" s="106"/>
    </row>
    <row r="34" spans="10:20" s="63" customFormat="1" ht="54.75" customHeight="1" thickBot="1">
      <c r="J34" s="79"/>
      <c r="K34" s="107" t="s">
        <v>34</v>
      </c>
      <c r="M34" s="175"/>
      <c r="N34" s="176"/>
      <c r="O34" s="176"/>
      <c r="T34" s="108"/>
    </row>
    <row r="35" spans="2:15" ht="15.75" customHeight="1" thickBot="1">
      <c r="B35" s="62" t="s">
        <v>24</v>
      </c>
      <c r="C35" s="63"/>
      <c r="D35" s="63"/>
      <c r="E35" s="63"/>
      <c r="F35" s="63"/>
      <c r="G35" s="63"/>
      <c r="H35" s="63"/>
      <c r="I35" s="63"/>
      <c r="J35" s="79"/>
      <c r="K35" s="63"/>
      <c r="L35" s="63"/>
      <c r="O35" s="63"/>
    </row>
    <row r="36" spans="2:15" ht="21" customHeight="1">
      <c r="B36" s="166"/>
      <c r="C36" s="167"/>
      <c r="D36" s="167"/>
      <c r="E36" s="167"/>
      <c r="F36" s="167"/>
      <c r="G36" s="167"/>
      <c r="H36" s="167"/>
      <c r="I36" s="167"/>
      <c r="J36" s="167"/>
      <c r="K36" s="167"/>
      <c r="L36" s="167"/>
      <c r="M36" s="167"/>
      <c r="N36" s="167"/>
      <c r="O36" s="168"/>
    </row>
    <row r="37" spans="2:15" ht="21" customHeight="1">
      <c r="B37" s="169"/>
      <c r="C37" s="170"/>
      <c r="D37" s="170"/>
      <c r="E37" s="170"/>
      <c r="F37" s="170"/>
      <c r="G37" s="170"/>
      <c r="H37" s="170"/>
      <c r="I37" s="170"/>
      <c r="J37" s="170"/>
      <c r="K37" s="170"/>
      <c r="L37" s="170"/>
      <c r="M37" s="170"/>
      <c r="N37" s="170"/>
      <c r="O37" s="171"/>
    </row>
    <row r="38" spans="2:15" ht="21" customHeight="1">
      <c r="B38" s="169"/>
      <c r="C38" s="170"/>
      <c r="D38" s="170"/>
      <c r="E38" s="170"/>
      <c r="F38" s="170"/>
      <c r="G38" s="170"/>
      <c r="H38" s="170"/>
      <c r="I38" s="170"/>
      <c r="J38" s="170"/>
      <c r="K38" s="170"/>
      <c r="L38" s="170"/>
      <c r="M38" s="170"/>
      <c r="N38" s="170"/>
      <c r="O38" s="171"/>
    </row>
    <row r="39" spans="2:15" ht="21" customHeight="1">
      <c r="B39" s="169"/>
      <c r="C39" s="170"/>
      <c r="D39" s="170"/>
      <c r="E39" s="170"/>
      <c r="F39" s="170"/>
      <c r="G39" s="170"/>
      <c r="H39" s="170"/>
      <c r="I39" s="170"/>
      <c r="J39" s="170"/>
      <c r="K39" s="170"/>
      <c r="L39" s="170"/>
      <c r="M39" s="170"/>
      <c r="N39" s="170"/>
      <c r="O39" s="171"/>
    </row>
    <row r="40" spans="2:15" ht="27.75" customHeight="1" thickBot="1">
      <c r="B40" s="172"/>
      <c r="C40" s="173"/>
      <c r="D40" s="173"/>
      <c r="E40" s="173"/>
      <c r="F40" s="173"/>
      <c r="G40" s="173"/>
      <c r="H40" s="173"/>
      <c r="I40" s="173"/>
      <c r="J40" s="173"/>
      <c r="K40" s="173"/>
      <c r="L40" s="173"/>
      <c r="M40" s="173"/>
      <c r="N40" s="173"/>
      <c r="O40" s="174"/>
    </row>
    <row r="42" spans="2:20" ht="33" customHeight="1">
      <c r="B42" s="153" t="s">
        <v>39</v>
      </c>
      <c r="C42" s="153"/>
      <c r="D42" s="153"/>
      <c r="E42" s="153"/>
      <c r="F42" s="153"/>
      <c r="G42" s="153"/>
      <c r="H42" s="153"/>
      <c r="I42" s="153"/>
      <c r="J42" s="153"/>
      <c r="K42" s="153"/>
      <c r="L42" s="153"/>
      <c r="M42" s="153"/>
      <c r="N42" s="153"/>
      <c r="O42" s="153"/>
      <c r="P42" s="153"/>
      <c r="Q42" s="153"/>
      <c r="R42" s="153"/>
      <c r="S42" s="153"/>
      <c r="T42" s="153"/>
    </row>
  </sheetData>
  <sheetProtection sheet="1" objects="1" scenarios="1" selectLockedCells="1"/>
  <mergeCells count="12">
    <mergeCell ref="U9:U14"/>
    <mergeCell ref="B42:T42"/>
    <mergeCell ref="L11:L13"/>
    <mergeCell ref="B4:O4"/>
    <mergeCell ref="M11:M13"/>
    <mergeCell ref="N11:O12"/>
    <mergeCell ref="B36:O40"/>
    <mergeCell ref="M34:O34"/>
    <mergeCell ref="C10:O10"/>
    <mergeCell ref="D11:E12"/>
    <mergeCell ref="H11:I12"/>
    <mergeCell ref="K11:K13"/>
  </mergeCells>
  <hyperlinks>
    <hyperlink ref="B7:I7" r:id="rId1" display="http://www.cdph.ca.gov/pubsforms/forms/Pages/CD-Report-Forms.aspx"/>
    <hyperlink ref="B7" r:id="rId2" display="http://www.cdph.ca.gov/pubsforms/forms/Pages/CD-Report-Forms.aspx"/>
  </hyperlinks>
  <printOptions horizontalCentered="1"/>
  <pageMargins left="0.25" right="0.25" top="0.4" bottom="0.25" header="0.16" footer="0.5"/>
  <pageSetup horizontalDpi="600" verticalDpi="600" orientation="landscape" scale="6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 Dept. Health Services, Infectious Disease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 Control Study - Foodborne Disease Outbreak</dc:title>
  <dc:subject>Foodborne Disease Outbreak supplemental</dc:subject>
  <dc:creator/>
  <cp:keywords/>
  <dc:description/>
  <cp:lastModifiedBy>Higa, Jeffrey (CDPH-CID-DCDC)</cp:lastModifiedBy>
  <cp:lastPrinted>2011-12-29T19:00:46Z</cp:lastPrinted>
  <dcterms:created xsi:type="dcterms:W3CDTF">2004-03-26T18:33:22Z</dcterms:created>
  <dcterms:modified xsi:type="dcterms:W3CDTF">2012-01-11T00:41:04Z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Subject">
    <vt:lpwstr>Foodborne Disease Outbreak supplemental</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System Account</vt:lpwstr>
  </property>
  <property fmtid="{D5CDD505-2E9C-101B-9397-08002B2CF9AE}" pid="12" name="xd_Signature">
    <vt:lpwstr/>
  </property>
  <property fmtid="{D5CDD505-2E9C-101B-9397-08002B2CF9AE}" pid="13" name="TemplateUrl">
    <vt:lpwstr/>
  </property>
  <property fmtid="{D5CDD505-2E9C-101B-9397-08002B2CF9AE}" pid="14" name="xd_ProgID">
    <vt:lpwstr/>
  </property>
  <property fmtid="{D5CDD505-2E9C-101B-9397-08002B2CF9AE}" pid="15" name="Nav0">
    <vt:lpwstr/>
  </property>
  <property fmtid="{D5CDD505-2E9C-101B-9397-08002B2CF9AE}" pid="16" name="display_urn:schemas-microsoft-com:office:office#Author">
    <vt:lpwstr>System Account</vt:lpwstr>
  </property>
  <property fmtid="{D5CDD505-2E9C-101B-9397-08002B2CF9AE}" pid="17" name="_SourceUrl">
    <vt:lpwstr/>
  </property>
  <property fmtid="{D5CDD505-2E9C-101B-9397-08002B2CF9AE}" pid="18" name="_SharedFileIndex">
    <vt:lpwstr/>
  </property>
  <property fmtid="{D5CDD505-2E9C-101B-9397-08002B2CF9AE}" pid="19" name="Language">
    <vt:lpwstr>English</vt:lpwstr>
  </property>
  <property fmtid="{D5CDD505-2E9C-101B-9397-08002B2CF9AE}" pid="20" name="Target Audience Group0">
    <vt:lpwstr/>
  </property>
  <property fmtid="{D5CDD505-2E9C-101B-9397-08002B2CF9AE}" pid="21" name="Topics0">
    <vt:lpwstr/>
  </property>
  <property fmtid="{D5CDD505-2E9C-101B-9397-08002B2CF9AE}" pid="22" name="Abstract0">
    <vt:lpwstr/>
  </property>
  <property fmtid="{D5CDD505-2E9C-101B-9397-08002B2CF9AE}" pid="23" name="Reading Level0">
    <vt:lpwstr/>
  </property>
  <property fmtid="{D5CDD505-2E9C-101B-9397-08002B2CF9AE}" pid="24" name="PublishingExpirationDate">
    <vt:lpwstr/>
  </property>
  <property fmtid="{D5CDD505-2E9C-101B-9397-08002B2CF9AE}" pid="25" name="Organization0">
    <vt:lpwstr>40</vt:lpwstr>
  </property>
  <property fmtid="{D5CDD505-2E9C-101B-9397-08002B2CF9AE}" pid="26" name="PublishingStartDate">
    <vt:lpwstr/>
  </property>
  <property fmtid="{D5CDD505-2E9C-101B-9397-08002B2CF9AE}" pid="27" name="HealthPubTopics0">
    <vt:lpwstr/>
  </property>
  <property fmtid="{D5CDD505-2E9C-101B-9397-08002B2CF9AE}" pid="28" name="PublishingContactName">
    <vt:lpwstr/>
  </property>
  <property fmtid="{D5CDD505-2E9C-101B-9397-08002B2CF9AE}" pid="29" name="Publication Type0">
    <vt:lpwstr/>
  </property>
  <property fmtid="{D5CDD505-2E9C-101B-9397-08002B2CF9AE}" pid="30" name="e703b7d8b6284097bcc8d89d108ab72a">
    <vt:lpwstr>English|25e340a5-d50c-48d7-adc0-a905fb7bff5c</vt:lpwstr>
  </property>
  <property fmtid="{D5CDD505-2E9C-101B-9397-08002B2CF9AE}" pid="31" name="TaxCatchAll">
    <vt:lpwstr>97;#English</vt:lpwstr>
  </property>
</Properties>
</file>