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S:\EHLB\EHLB Staff Reports and Publications\_Papers &amp; Posters\IAQ 2021 - Ventilation and Filtration Considerations for Schools\final version as of July 2021\"/>
    </mc:Choice>
  </mc:AlternateContent>
  <xr:revisionPtr revIDLastSave="0" documentId="13_ncr:1_{B0A2B677-B1FC-4EE4-A9BE-A8051C1D9502}" xr6:coauthVersionLast="45" xr6:coauthVersionMax="45" xr10:uidLastSave="{00000000-0000-0000-0000-000000000000}"/>
  <bookViews>
    <workbookView xWindow="-108" yWindow="-108" windowWidth="23256" windowHeight="12576" tabRatio="758" xr2:uid="{00000000-000D-0000-FFFF-FFFF00000000}"/>
  </bookViews>
  <sheets>
    <sheet name="Disclaimer" sheetId="15" r:id="rId1"/>
    <sheet name="Example datasheet" sheetId="29" r:id="rId2"/>
    <sheet name="Example calculations" sheetId="27" r:id="rId3"/>
    <sheet name="Example estimated VR" sheetId="28"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27" l="1"/>
  <c r="C4" i="28"/>
  <c r="C6" i="28"/>
  <c r="C5" i="28"/>
  <c r="C3" i="28"/>
  <c r="C8" i="27"/>
  <c r="C5" i="27"/>
  <c r="C7" i="27"/>
  <c r="C6" i="27"/>
  <c r="C4" i="27"/>
</calcChain>
</file>

<file path=xl/sharedStrings.xml><?xml version="1.0" encoding="utf-8"?>
<sst xmlns="http://schemas.openxmlformats.org/spreadsheetml/2006/main" count="106" uniqueCount="72">
  <si>
    <t>Parameter</t>
  </si>
  <si>
    <t>person</t>
  </si>
  <si>
    <t>Category</t>
  </si>
  <si>
    <t>Units</t>
  </si>
  <si>
    <t>Note</t>
  </si>
  <si>
    <t>User input</t>
  </si>
  <si>
    <t>n/a</t>
  </si>
  <si>
    <t xml:space="preserve">Classroom information </t>
  </si>
  <si>
    <t>ppm</t>
  </si>
  <si>
    <t>Measurement time</t>
  </si>
  <si>
    <t>Estimated VR</t>
  </si>
  <si>
    <t>Outdoor airflow rate</t>
  </si>
  <si>
    <t>Outdoor airflow rate per occupant</t>
  </si>
  <si>
    <t>Outdoor airflow rate per floor area</t>
  </si>
  <si>
    <r>
      <t>h</t>
    </r>
    <r>
      <rPr>
        <vertAlign val="superscript"/>
        <sz val="12"/>
        <color theme="1"/>
        <rFont val="Arial"/>
        <family val="2"/>
      </rPr>
      <t>-1</t>
    </r>
    <r>
      <rPr>
        <sz val="12"/>
        <color theme="1"/>
        <rFont val="Arial"/>
        <family val="2"/>
      </rPr>
      <t xml:space="preserve"> (or ACH)</t>
    </r>
  </si>
  <si>
    <t>Calculated value</t>
  </si>
  <si>
    <t>Volume</t>
  </si>
  <si>
    <r>
      <t>T</t>
    </r>
    <r>
      <rPr>
        <vertAlign val="subscript"/>
        <sz val="12"/>
        <color rgb="FF000000"/>
        <rFont val="Arial"/>
        <family val="2"/>
      </rPr>
      <t xml:space="preserve">3 </t>
    </r>
    <r>
      <rPr>
        <sz val="12"/>
        <color rgb="FF000000"/>
        <rFont val="Arial"/>
        <family val="2"/>
      </rPr>
      <t>– T</t>
    </r>
    <r>
      <rPr>
        <vertAlign val="subscript"/>
        <sz val="12"/>
        <color rgb="FF000000"/>
        <rFont val="Arial"/>
        <family val="2"/>
      </rPr>
      <t>2</t>
    </r>
    <r>
      <rPr>
        <sz val="12"/>
        <color rgb="FF000000"/>
        <rFont val="Arial"/>
        <family val="2"/>
      </rPr>
      <t xml:space="preserve"> </t>
    </r>
  </si>
  <si>
    <r>
      <t>T</t>
    </r>
    <r>
      <rPr>
        <vertAlign val="subscript"/>
        <sz val="12"/>
        <rFont val="Arial"/>
        <family val="2"/>
      </rPr>
      <t>1</t>
    </r>
  </si>
  <si>
    <r>
      <t>T</t>
    </r>
    <r>
      <rPr>
        <vertAlign val="subscript"/>
        <sz val="12"/>
        <rFont val="Arial"/>
        <family val="2"/>
      </rPr>
      <t>2</t>
    </r>
  </si>
  <si>
    <r>
      <t>T</t>
    </r>
    <r>
      <rPr>
        <vertAlign val="subscript"/>
        <sz val="12"/>
        <rFont val="Arial"/>
        <family val="2"/>
      </rPr>
      <t>3</t>
    </r>
  </si>
  <si>
    <r>
      <t>T</t>
    </r>
    <r>
      <rPr>
        <vertAlign val="subscript"/>
        <sz val="12"/>
        <rFont val="Arial"/>
        <family val="2"/>
      </rPr>
      <t>4</t>
    </r>
  </si>
  <si>
    <t xml:space="preserve">Inspector's name: </t>
  </si>
  <si>
    <t>Date:</t>
  </si>
  <si>
    <t>Jane Jones</t>
  </si>
  <si>
    <t>Classroom name</t>
  </si>
  <si>
    <t xml:space="preserve">Floor area </t>
  </si>
  <si>
    <t xml:space="preserve">Ceiling height </t>
  </si>
  <si>
    <t>Enter classroom name or number</t>
  </si>
  <si>
    <t xml:space="preserve">Measure and enter floor area </t>
  </si>
  <si>
    <t>Measure and enter average ceiling height</t>
  </si>
  <si>
    <r>
      <t>Enter initial indoor CO</t>
    </r>
    <r>
      <rPr>
        <vertAlign val="subscript"/>
        <sz val="12"/>
        <rFont val="Arial"/>
        <family val="2"/>
      </rPr>
      <t>2</t>
    </r>
    <r>
      <rPr>
        <sz val="12"/>
        <rFont val="Arial"/>
        <family val="2"/>
      </rPr>
      <t xml:space="preserve"> concentration</t>
    </r>
  </si>
  <si>
    <t>h:min</t>
  </si>
  <si>
    <r>
      <t>Enter final indoor CO</t>
    </r>
    <r>
      <rPr>
        <vertAlign val="subscript"/>
        <sz val="12"/>
        <rFont val="Arial"/>
        <family val="2"/>
      </rPr>
      <t>2</t>
    </r>
    <r>
      <rPr>
        <sz val="12"/>
        <rFont val="Arial"/>
        <family val="2"/>
      </rPr>
      <t xml:space="preserve"> concentration</t>
    </r>
  </si>
  <si>
    <r>
      <t>CO</t>
    </r>
    <r>
      <rPr>
        <vertAlign val="subscript"/>
        <sz val="12"/>
        <rFont val="Arial"/>
        <family val="2"/>
      </rPr>
      <t>2</t>
    </r>
    <r>
      <rPr>
        <sz val="12"/>
        <rFont val="Arial"/>
        <family val="2"/>
      </rPr>
      <t xml:space="preserve"> monitor reading</t>
    </r>
  </si>
  <si>
    <r>
      <t>Enter initial outdoor CO</t>
    </r>
    <r>
      <rPr>
        <vertAlign val="subscript"/>
        <sz val="12"/>
        <rFont val="Arial"/>
        <family val="2"/>
      </rPr>
      <t>2</t>
    </r>
    <r>
      <rPr>
        <sz val="12"/>
        <rFont val="Arial"/>
        <family val="2"/>
      </rPr>
      <t xml:space="preserve"> concentration; 
if not measured, assume 400 ppm</t>
    </r>
  </si>
  <si>
    <r>
      <t>Enter final outdoor CO</t>
    </r>
    <r>
      <rPr>
        <vertAlign val="subscript"/>
        <sz val="12"/>
        <rFont val="Arial"/>
        <family val="2"/>
      </rPr>
      <t>2</t>
    </r>
    <r>
      <rPr>
        <sz val="12"/>
        <rFont val="Arial"/>
        <family val="2"/>
      </rPr>
      <t xml:space="preserve"> concentration; 
if not measured, assume 400 ppm</t>
    </r>
  </si>
  <si>
    <t>Number occupants</t>
  </si>
  <si>
    <r>
      <t xml:space="preserve"> Calculated as (Floor area </t>
    </r>
    <r>
      <rPr>
        <sz val="12"/>
        <color theme="1"/>
        <rFont val="Symbol"/>
        <family val="1"/>
        <charset val="2"/>
      </rPr>
      <t>´</t>
    </r>
    <r>
      <rPr>
        <sz val="12"/>
        <color theme="1"/>
        <rFont val="Arial"/>
        <family val="2"/>
      </rPr>
      <t xml:space="preserve"> Ceiling height)</t>
    </r>
  </si>
  <si>
    <r>
      <t>CO</t>
    </r>
    <r>
      <rPr>
        <vertAlign val="subscript"/>
        <sz val="12"/>
        <color theme="1"/>
        <rFont val="Arial"/>
        <family val="2"/>
      </rPr>
      <t>2</t>
    </r>
    <r>
      <rPr>
        <sz val="12"/>
        <color theme="1"/>
        <rFont val="Arial"/>
        <family val="2"/>
      </rPr>
      <t xml:space="preserve"> concentration</t>
    </r>
  </si>
  <si>
    <t>unitless</t>
  </si>
  <si>
    <t>Time used for VR calculation</t>
  </si>
  <si>
    <t>min</t>
  </si>
  <si>
    <t>Ratio of corrected final to initial 
indoor concentration</t>
  </si>
  <si>
    <t>Outdoor air change rate (ACH)</t>
  </si>
  <si>
    <t>ft</t>
  </si>
  <si>
    <r>
      <t>ft</t>
    </r>
    <r>
      <rPr>
        <vertAlign val="superscript"/>
        <sz val="12"/>
        <rFont val="Arial"/>
        <family val="2"/>
      </rPr>
      <t>2</t>
    </r>
  </si>
  <si>
    <r>
      <t>ft</t>
    </r>
    <r>
      <rPr>
        <vertAlign val="superscript"/>
        <sz val="12"/>
        <color theme="1"/>
        <rFont val="Arial"/>
        <family val="2"/>
      </rPr>
      <t>3</t>
    </r>
  </si>
  <si>
    <t>cfm</t>
  </si>
  <si>
    <t>cfm/occupant</t>
  </si>
  <si>
    <r>
      <t>cfm/ft</t>
    </r>
    <r>
      <rPr>
        <vertAlign val="superscript"/>
        <sz val="12"/>
        <color theme="1"/>
        <rFont val="Arial"/>
        <family val="2"/>
      </rPr>
      <t>2</t>
    </r>
  </si>
  <si>
    <r>
      <t>C</t>
    </r>
    <r>
      <rPr>
        <vertAlign val="subscript"/>
        <sz val="12"/>
        <rFont val="Arial"/>
        <family val="2"/>
      </rPr>
      <t>indoor initial</t>
    </r>
  </si>
  <si>
    <r>
      <t>Enter time C</t>
    </r>
    <r>
      <rPr>
        <vertAlign val="subscript"/>
        <sz val="12"/>
        <rFont val="Arial"/>
        <family val="2"/>
      </rPr>
      <t>indoor initial</t>
    </r>
    <r>
      <rPr>
        <sz val="12"/>
        <rFont val="Arial"/>
        <family val="2"/>
      </rPr>
      <t xml:space="preserve"> measured</t>
    </r>
  </si>
  <si>
    <r>
      <t>C</t>
    </r>
    <r>
      <rPr>
        <vertAlign val="subscript"/>
        <sz val="12"/>
        <rFont val="Arial"/>
        <family val="2"/>
      </rPr>
      <t>indoor final</t>
    </r>
  </si>
  <si>
    <r>
      <t>Enter time C</t>
    </r>
    <r>
      <rPr>
        <vertAlign val="subscript"/>
        <sz val="12"/>
        <rFont val="Arial"/>
        <family val="2"/>
      </rPr>
      <t>indoor final</t>
    </r>
    <r>
      <rPr>
        <sz val="12"/>
        <rFont val="Arial"/>
        <family val="2"/>
      </rPr>
      <t xml:space="preserve"> measured</t>
    </r>
  </si>
  <si>
    <r>
      <t>C</t>
    </r>
    <r>
      <rPr>
        <vertAlign val="subscript"/>
        <sz val="12"/>
        <rFont val="Arial"/>
        <family val="2"/>
      </rPr>
      <t>outdoor final</t>
    </r>
  </si>
  <si>
    <r>
      <t>Enter time C</t>
    </r>
    <r>
      <rPr>
        <vertAlign val="subscript"/>
        <sz val="12"/>
        <rFont val="Arial"/>
        <family val="2"/>
      </rPr>
      <t>outdoor final</t>
    </r>
    <r>
      <rPr>
        <sz val="12"/>
        <rFont val="Arial"/>
        <family val="2"/>
      </rPr>
      <t xml:space="preserve"> measured</t>
    </r>
  </si>
  <si>
    <r>
      <t>C</t>
    </r>
    <r>
      <rPr>
        <vertAlign val="subscript"/>
        <sz val="12"/>
        <rFont val="Arial"/>
        <family val="2"/>
      </rPr>
      <t>outdoor initial</t>
    </r>
  </si>
  <si>
    <r>
      <t>Enter time C</t>
    </r>
    <r>
      <rPr>
        <vertAlign val="subscript"/>
        <sz val="12"/>
        <rFont val="Arial"/>
        <family val="2"/>
      </rPr>
      <t>outdoor initial</t>
    </r>
    <r>
      <rPr>
        <sz val="12"/>
        <rFont val="Arial"/>
        <family val="2"/>
      </rPr>
      <t xml:space="preserve"> measured</t>
    </r>
  </si>
  <si>
    <r>
      <t>C</t>
    </r>
    <r>
      <rPr>
        <vertAlign val="subscript"/>
        <sz val="12"/>
        <color rgb="FF000000"/>
        <rFont val="Arial"/>
        <family val="2"/>
      </rPr>
      <t>outdoor average</t>
    </r>
  </si>
  <si>
    <r>
      <t>C</t>
    </r>
    <r>
      <rPr>
        <vertAlign val="subscript"/>
        <sz val="12"/>
        <color rgb="FF000000"/>
        <rFont val="Arial"/>
        <family val="2"/>
      </rPr>
      <t>indoor initial</t>
    </r>
    <r>
      <rPr>
        <sz val="12"/>
        <color rgb="FF000000"/>
        <rFont val="Arial"/>
        <family val="2"/>
      </rPr>
      <t xml:space="preserve"> </t>
    </r>
    <r>
      <rPr>
        <sz val="12"/>
        <color theme="1"/>
        <rFont val="Arial"/>
        <family val="2"/>
      </rPr>
      <t>−</t>
    </r>
    <r>
      <rPr>
        <sz val="12"/>
        <color rgb="FF000000"/>
        <rFont val="Arial"/>
        <family val="2"/>
      </rPr>
      <t xml:space="preserve"> C</t>
    </r>
    <r>
      <rPr>
        <vertAlign val="subscript"/>
        <sz val="12"/>
        <color rgb="FF000000"/>
        <rFont val="Arial"/>
        <family val="2"/>
      </rPr>
      <t>outdoor average</t>
    </r>
  </si>
  <si>
    <r>
      <t>C</t>
    </r>
    <r>
      <rPr>
        <vertAlign val="subscript"/>
        <sz val="12"/>
        <color rgb="FF000000"/>
        <rFont val="Arial"/>
        <family val="2"/>
      </rPr>
      <t>indoor final</t>
    </r>
    <r>
      <rPr>
        <sz val="12"/>
        <color rgb="FF000000"/>
        <rFont val="Arial"/>
        <family val="2"/>
      </rPr>
      <t xml:space="preserve"> </t>
    </r>
    <r>
      <rPr>
        <sz val="12"/>
        <color theme="1"/>
        <rFont val="Arial"/>
        <family val="2"/>
      </rPr>
      <t xml:space="preserve">− </t>
    </r>
    <r>
      <rPr>
        <sz val="12"/>
        <color rgb="FF000000"/>
        <rFont val="Arial"/>
        <family val="2"/>
      </rPr>
      <t>C</t>
    </r>
    <r>
      <rPr>
        <vertAlign val="subscript"/>
        <sz val="12"/>
        <color rgb="FF000000"/>
        <rFont val="Arial"/>
        <family val="2"/>
      </rPr>
      <t>outdoor average</t>
    </r>
  </si>
  <si>
    <r>
      <t>(C</t>
    </r>
    <r>
      <rPr>
        <vertAlign val="subscript"/>
        <sz val="12"/>
        <color rgb="FF000000"/>
        <rFont val="Arial"/>
        <family val="2"/>
      </rPr>
      <t>indoor final</t>
    </r>
    <r>
      <rPr>
        <sz val="12"/>
        <color rgb="FF000000"/>
        <rFont val="Arial"/>
        <family val="2"/>
      </rPr>
      <t xml:space="preserve"> </t>
    </r>
    <r>
      <rPr>
        <sz val="12"/>
        <color theme="1"/>
        <rFont val="Arial"/>
        <family val="2"/>
      </rPr>
      <t xml:space="preserve">− </t>
    </r>
    <r>
      <rPr>
        <sz val="12"/>
        <color rgb="FF000000"/>
        <rFont val="Arial"/>
        <family val="2"/>
      </rPr>
      <t>C</t>
    </r>
    <r>
      <rPr>
        <vertAlign val="subscript"/>
        <sz val="12"/>
        <color rgb="FF000000"/>
        <rFont val="Arial"/>
        <family val="2"/>
      </rPr>
      <t>outdoor average</t>
    </r>
    <r>
      <rPr>
        <sz val="12"/>
        <color rgb="FF000000"/>
        <rFont val="Arial"/>
        <family val="2"/>
      </rPr>
      <t>)/
(C</t>
    </r>
    <r>
      <rPr>
        <vertAlign val="subscript"/>
        <sz val="12"/>
        <color rgb="FF000000"/>
        <rFont val="Arial"/>
        <family val="2"/>
      </rPr>
      <t>indoor initial</t>
    </r>
    <r>
      <rPr>
        <sz val="12"/>
        <color rgb="FF000000"/>
        <rFont val="Arial"/>
        <family val="2"/>
      </rPr>
      <t xml:space="preserve"> − C</t>
    </r>
    <r>
      <rPr>
        <vertAlign val="subscript"/>
        <sz val="12"/>
        <color rgb="FF000000"/>
        <rFont val="Arial"/>
        <family val="2"/>
      </rPr>
      <t>outdoor average</t>
    </r>
    <r>
      <rPr>
        <sz val="12"/>
        <color rgb="FF000000"/>
        <rFont val="Arial"/>
        <family val="2"/>
      </rPr>
      <t>)</t>
    </r>
  </si>
  <si>
    <r>
      <t>Calculated as average of 
C</t>
    </r>
    <r>
      <rPr>
        <vertAlign val="subscript"/>
        <sz val="12"/>
        <color theme="1"/>
        <rFont val="Arial"/>
        <family val="2"/>
      </rPr>
      <t>outdoor initial</t>
    </r>
    <r>
      <rPr>
        <sz val="12"/>
        <color theme="1"/>
        <rFont val="Arial"/>
        <family val="2"/>
      </rPr>
      <t xml:space="preserve"> and C</t>
    </r>
    <r>
      <rPr>
        <vertAlign val="subscript"/>
        <sz val="12"/>
        <color theme="1"/>
        <rFont val="Arial"/>
        <family val="2"/>
      </rPr>
      <t>outdoor final</t>
    </r>
  </si>
  <si>
    <t>Initial indoor concentration 
after background subtraction</t>
  </si>
  <si>
    <t>Final indoor concentration 
after background subtraction</t>
  </si>
  <si>
    <t>Enter expected maximum number of occupants</t>
  </si>
  <si>
    <r>
      <t>Classroom CO</t>
    </r>
    <r>
      <rPr>
        <vertAlign val="subscript"/>
        <sz val="20"/>
        <color theme="1"/>
        <rFont val="Arial"/>
        <family val="2"/>
      </rPr>
      <t>2</t>
    </r>
    <r>
      <rPr>
        <sz val="20"/>
        <color theme="1"/>
        <rFont val="Arial"/>
        <family val="2"/>
      </rPr>
      <t xml:space="preserve"> Decay Measurement and 
Ventilation Rate Calculation Datasheet 
(using English units) </t>
    </r>
  </si>
  <si>
    <r>
      <t>Disclaimer: This spreadsheet is for illustrative purposes only based on the inputs that a user enters in the tab of "Example datasheet". It demonstrates how to estimate outdoor air ventilation rates (VRs) based on classroom CO</t>
    </r>
    <r>
      <rPr>
        <vertAlign val="subscript"/>
        <sz val="12"/>
        <color theme="1"/>
        <rFont val="Arial"/>
        <family val="2"/>
      </rPr>
      <t>2</t>
    </r>
    <r>
      <rPr>
        <sz val="12"/>
        <color theme="1"/>
        <rFont val="Arial"/>
        <family val="2"/>
      </rPr>
      <t xml:space="preserve"> decay measurement. For details of how to conduct a CO</t>
    </r>
    <r>
      <rPr>
        <vertAlign val="subscript"/>
        <sz val="12"/>
        <color theme="1"/>
        <rFont val="Arial"/>
        <family val="2"/>
      </rPr>
      <t>2</t>
    </r>
    <r>
      <rPr>
        <sz val="12"/>
        <color theme="1"/>
        <rFont val="Arial"/>
        <family val="2"/>
      </rPr>
      <t xml:space="preserve"> decay test, see Appendix E of the IAQ report entitled "</t>
    </r>
    <r>
      <rPr>
        <i/>
        <sz val="12"/>
        <color theme="1"/>
        <rFont val="Arial"/>
        <family val="2"/>
      </rPr>
      <t>Ventilation and Filtration to Reduce Long-range Airborne Transmission of COVID-19 and Other Respiratory Infections: Considerations for Reopened Schools.</t>
    </r>
    <r>
      <rPr>
        <sz val="12"/>
        <color theme="1"/>
        <rFont val="Arial"/>
        <family val="2"/>
      </rPr>
      <t>"</t>
    </r>
  </si>
  <si>
    <t>Information to be entered by field inspector (or user): Enter (or overwrite) the values in the "User Input" column and in cells B2 and D2 to calculate your VR</t>
  </si>
  <si>
    <t>Calculated Values based on Example Datasheet</t>
  </si>
  <si>
    <t>Estimated VR: Model Outputs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</si>
</sst>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h:mm\ AM/PM;@"/>
  </numFmts>
  <fonts count="21" x14ac:knownFonts="1">
    <font>
      <sz val="11"/>
      <color theme="1"/>
      <name val="Calibri"/>
      <family val="2"/>
      <scheme val="minor"/>
    </font>
    <font>
      <sz val="10"/>
      <color rgb="FF000000"/>
      <name val="Arial"/>
      <family val="2"/>
    </font>
    <font>
      <sz val="12"/>
      <color theme="1"/>
      <name val="Arial"/>
      <family val="2"/>
    </font>
    <font>
      <sz val="20"/>
      <color theme="1"/>
      <name val="Arial"/>
      <family val="2"/>
    </font>
    <font>
      <b/>
      <sz val="12"/>
      <color theme="1"/>
      <name val="Arial"/>
      <family val="2"/>
    </font>
    <font>
      <b/>
      <sz val="12"/>
      <name val="Arial"/>
      <family val="2"/>
    </font>
    <font>
      <sz val="12"/>
      <name val="Arial"/>
      <family val="2"/>
    </font>
    <font>
      <vertAlign val="superscript"/>
      <sz val="12"/>
      <color theme="1"/>
      <name val="Arial"/>
      <family val="2"/>
    </font>
    <font>
      <sz val="12"/>
      <color theme="1"/>
      <name val="Calibri"/>
      <family val="2"/>
      <scheme val="minor"/>
    </font>
    <font>
      <sz val="12"/>
      <color rgb="FF000000"/>
      <name val="Arial"/>
      <family val="2"/>
    </font>
    <font>
      <vertAlign val="subscript"/>
      <sz val="12"/>
      <color rgb="FF000000"/>
      <name val="Arial"/>
      <family val="2"/>
    </font>
    <font>
      <vertAlign val="subscript"/>
      <sz val="12"/>
      <color theme="1"/>
      <name val="Arial"/>
      <family val="2"/>
    </font>
    <font>
      <vertAlign val="subscript"/>
      <sz val="20"/>
      <color theme="1"/>
      <name val="Arial"/>
      <family val="2"/>
    </font>
    <font>
      <sz val="12"/>
      <color theme="1"/>
      <name val="Symbol"/>
      <family val="1"/>
      <charset val="2"/>
    </font>
    <font>
      <vertAlign val="superscript"/>
      <sz val="12"/>
      <name val="Arial"/>
      <family val="2"/>
    </font>
    <font>
      <vertAlign val="subscript"/>
      <sz val="12"/>
      <name val="Arial"/>
      <family val="2"/>
    </font>
    <font>
      <i/>
      <sz val="12"/>
      <color theme="1"/>
      <name val="Arial"/>
      <family val="2"/>
    </font>
    <font>
      <sz val="11"/>
      <color theme="1"/>
      <name val="Arial"/>
      <family val="2"/>
    </font>
    <font>
      <b/>
      <sz val="12"/>
      <color theme="0"/>
      <name val="Arial"/>
      <family val="2"/>
    </font>
    <font>
      <sz val="12"/>
      <name val="Calibri"/>
      <family val="2"/>
      <scheme val="minor"/>
    </font>
    <font>
      <b/>
      <sz val="14"/>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top style="thin">
        <color auto="1"/>
      </top>
      <bottom style="thin">
        <color auto="1"/>
      </bottom>
      <diagonal/>
    </border>
    <border>
      <left style="thin">
        <color auto="1"/>
      </left>
      <right style="thin">
        <color auto="1"/>
      </right>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s>
  <cellStyleXfs count="2">
    <xf numFmtId="0" fontId="0" fillId="0" borderId="0"/>
    <xf numFmtId="0" fontId="1" fillId="0" borderId="0"/>
  </cellStyleXfs>
  <cellXfs count="61">
    <xf numFmtId="0" fontId="0" fillId="0" borderId="0" xfId="0"/>
    <xf numFmtId="0" fontId="3" fillId="0" borderId="0" xfId="0" applyFont="1" applyAlignment="1">
      <alignment horizontal="left" vertical="center" wrapText="1"/>
    </xf>
    <xf numFmtId="0" fontId="3" fillId="0" borderId="0" xfId="0" applyFont="1" applyAlignment="1">
      <alignment vertical="center"/>
    </xf>
    <xf numFmtId="0" fontId="2" fillId="0" borderId="0" xfId="0" applyFont="1" applyAlignment="1">
      <alignment horizontal="center" vertical="center" wrapText="1"/>
    </xf>
    <xf numFmtId="0" fontId="8" fillId="0" borderId="0" xfId="0" applyFont="1"/>
    <xf numFmtId="0" fontId="2" fillId="0" borderId="0" xfId="0" applyFont="1" applyAlignment="1">
      <alignment wrapText="1"/>
    </xf>
    <xf numFmtId="0" fontId="2" fillId="0" borderId="0" xfId="1" applyFont="1" applyFill="1" applyAlignment="1">
      <alignment wrapText="1"/>
    </xf>
    <xf numFmtId="0" fontId="3" fillId="0" borderId="0" xfId="0" applyFont="1" applyAlignment="1">
      <alignment vertical="center" wrapText="1"/>
    </xf>
    <xf numFmtId="0" fontId="2" fillId="0" borderId="0" xfId="1" applyFont="1" applyFill="1" applyAlignment="1">
      <alignment vertical="center" wrapText="1"/>
    </xf>
    <xf numFmtId="0" fontId="5" fillId="0" borderId="0" xfId="0" applyFont="1" applyAlignment="1">
      <alignment vertical="center"/>
    </xf>
    <xf numFmtId="0" fontId="4" fillId="0" borderId="0" xfId="0" applyFont="1" applyAlignment="1">
      <alignment vertical="center"/>
    </xf>
    <xf numFmtId="0" fontId="17" fillId="0" borderId="0" xfId="0" applyFont="1"/>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5"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2" fillId="2" borderId="7" xfId="0" applyFont="1" applyFill="1" applyBorder="1" applyAlignment="1">
      <alignment horizontal="center" vertical="center"/>
    </xf>
    <xf numFmtId="0" fontId="9" fillId="2" borderId="8" xfId="0" applyFont="1" applyFill="1" applyBorder="1" applyAlignment="1">
      <alignment horizontal="center" vertical="center"/>
    </xf>
    <xf numFmtId="1" fontId="5" fillId="2" borderId="8" xfId="0" applyNumberFormat="1"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horizontal="center" vertical="center" wrapText="1"/>
    </xf>
    <xf numFmtId="2" fontId="4" fillId="2" borderId="1" xfId="0" applyNumberFormat="1" applyFont="1" applyFill="1" applyBorder="1" applyAlignment="1">
      <alignment horizontal="center" vertical="center"/>
    </xf>
    <xf numFmtId="164" fontId="8" fillId="0" borderId="0" xfId="0" applyNumberFormat="1" applyFont="1"/>
    <xf numFmtId="164" fontId="19" fillId="0" borderId="0" xfId="0" applyNumberFormat="1" applyFont="1"/>
    <xf numFmtId="0" fontId="8" fillId="0" borderId="0" xfId="0" applyFont="1" applyAlignment="1">
      <alignment wrapText="1"/>
    </xf>
    <xf numFmtId="0" fontId="19" fillId="0" borderId="0" xfId="0" applyFont="1"/>
    <xf numFmtId="0" fontId="2" fillId="0" borderId="0" xfId="0" applyFont="1"/>
    <xf numFmtId="0" fontId="2" fillId="0" borderId="0" xfId="0" applyFont="1" applyBorder="1"/>
    <xf numFmtId="2" fontId="2" fillId="0" borderId="0" xfId="0" applyNumberFormat="1" applyFont="1"/>
    <xf numFmtId="11" fontId="2" fillId="0" borderId="0" xfId="0" applyNumberFormat="1" applyFont="1"/>
    <xf numFmtId="0" fontId="2" fillId="0" borderId="0" xfId="0" applyFont="1" applyFill="1"/>
    <xf numFmtId="164" fontId="5" fillId="2" borderId="1" xfId="0" applyNumberFormat="1" applyFont="1" applyFill="1" applyBorder="1" applyAlignment="1" applyProtection="1">
      <alignment horizontal="center" vertical="center" wrapText="1"/>
      <protection locked="0"/>
    </xf>
    <xf numFmtId="2" fontId="5" fillId="2" borderId="8" xfId="0" applyNumberFormat="1" applyFont="1" applyFill="1" applyBorder="1" applyAlignment="1">
      <alignment horizontal="center" vertical="center"/>
    </xf>
    <xf numFmtId="0" fontId="6" fillId="2" borderId="1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20" fillId="2" borderId="14" xfId="0" applyFont="1" applyFill="1" applyBorder="1" applyAlignment="1" applyProtection="1">
      <alignment horizontal="center" vertical="center" wrapText="1"/>
      <protection locked="0"/>
    </xf>
    <xf numFmtId="1" fontId="20" fillId="2" borderId="15" xfId="0" applyNumberFormat="1" applyFont="1" applyFill="1" applyBorder="1" applyAlignment="1" applyProtection="1">
      <alignment horizontal="center" vertical="center" wrapText="1"/>
      <protection locked="0"/>
    </xf>
    <xf numFmtId="0" fontId="20" fillId="2" borderId="15" xfId="0" applyFont="1" applyFill="1" applyBorder="1" applyAlignment="1" applyProtection="1">
      <alignment horizontal="center" vertical="center" wrapText="1"/>
      <protection locked="0"/>
    </xf>
    <xf numFmtId="0" fontId="20" fillId="2" borderId="15" xfId="0" applyFont="1" applyFill="1" applyBorder="1" applyAlignment="1">
      <alignment horizontal="center" vertical="center"/>
    </xf>
    <xf numFmtId="165" fontId="20" fillId="2" borderId="15" xfId="0" applyNumberFormat="1" applyFont="1" applyFill="1" applyBorder="1" applyAlignment="1">
      <alignment horizontal="center" vertical="center"/>
    </xf>
    <xf numFmtId="165" fontId="20" fillId="2" borderId="16" xfId="0" applyNumberFormat="1" applyFont="1" applyFill="1" applyBorder="1" applyAlignment="1">
      <alignment horizontal="center" vertical="center"/>
    </xf>
    <xf numFmtId="14" fontId="20" fillId="0" borderId="13" xfId="0" applyNumberFormat="1" applyFont="1" applyBorder="1" applyAlignment="1">
      <alignment horizontal="center" vertical="center"/>
    </xf>
  </cellXfs>
  <cellStyles count="2">
    <cellStyle name="Normal" xfId="0" builtinId="0"/>
    <cellStyle name="Normal_Sheet1" xfId="1" xr:uid="{00000000-0005-0000-0000-000002000000}"/>
  </cellStyles>
  <dxfs count="29">
    <dxf>
      <font>
        <b val="0"/>
        <i val="0"/>
        <strike val="0"/>
        <condense val="0"/>
        <extend val="0"/>
        <outline val="0"/>
        <shadow val="0"/>
        <u val="none"/>
        <vertAlign val="baseline"/>
        <sz val="12"/>
        <color theme="1"/>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2"/>
        <color auto="1"/>
        <name val="Arial"/>
        <family val="2"/>
        <scheme val="none"/>
      </font>
      <fill>
        <patternFill>
          <fgColor indexed="64"/>
          <bgColor theme="0"/>
        </patternFill>
      </fill>
    </dxf>
    <dxf>
      <font>
        <b val="0"/>
        <i val="0"/>
        <strike val="0"/>
        <condense val="0"/>
        <extend val="0"/>
        <outline val="0"/>
        <shadow val="0"/>
        <u val="none"/>
        <vertAlign val="baseline"/>
        <sz val="12"/>
        <color rgb="FF000000"/>
        <name val="Arial"/>
        <family val="2"/>
        <scheme val="none"/>
      </font>
      <fill>
        <patternFill>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family val="2"/>
        <scheme val="none"/>
      </font>
      <fill>
        <patternFill>
          <fgColor indexed="64"/>
          <bgColor theme="0"/>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sz val="12"/>
        <name val="Arial"/>
        <family val="2"/>
        <scheme val="none"/>
      </font>
      <fill>
        <patternFill>
          <fgColor indexed="64"/>
          <bgColor theme="0"/>
        </patternFill>
      </fill>
    </dxf>
    <dxf>
      <border outline="0">
        <bottom style="thin">
          <color auto="1"/>
        </bottom>
      </border>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sz val="12"/>
        <family val="2"/>
      </font>
      <fill>
        <patternFill patternType="solid">
          <fgColor indexed="64"/>
          <bgColor theme="0"/>
        </patternFill>
      </fill>
    </dxf>
    <dxf>
      <border outline="0">
        <bottom style="thin">
          <color auto="1"/>
        </bottom>
      </border>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Arial"/>
        <family val="2"/>
        <scheme val="none"/>
      </font>
      <fill>
        <patternFill>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auto="1"/>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thick">
          <color auto="1"/>
        </left>
        <right style="thin">
          <color auto="1"/>
        </right>
        <top style="thin">
          <color auto="1"/>
        </top>
        <bottom style="thin">
          <color auto="1"/>
        </bottom>
      </border>
    </dxf>
    <dxf>
      <font>
        <strike val="0"/>
        <outline val="0"/>
        <shadow val="0"/>
        <u val="none"/>
        <vertAlign val="baseline"/>
        <sz val="14"/>
        <color auto="1"/>
        <name val="Arial"/>
        <family val="2"/>
        <scheme val="none"/>
      </font>
      <fill>
        <patternFill>
          <fgColor indexed="64"/>
          <bgColor theme="0"/>
        </patternFill>
      </fill>
      <border diagonalUp="0" diagonalDown="0">
        <left style="thick">
          <color auto="1"/>
        </left>
        <right style="thick">
          <color auto="1"/>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Arial"/>
        <family val="2"/>
        <scheme val="none"/>
      </font>
      <fill>
        <patternFill>
          <fgColor indexed="64"/>
          <bgColor theme="0"/>
        </patternFill>
      </fill>
      <alignment horizontal="center" vertical="center" textRotation="0" wrapText="0" indent="0" justifyLastLine="0" shrinkToFit="0" readingOrder="0"/>
      <border diagonalUp="0" diagonalDown="0" outline="0">
        <left style="thin">
          <color auto="1"/>
        </left>
        <right style="thick">
          <color auto="1"/>
        </right>
        <top style="thin">
          <color auto="1"/>
        </top>
        <bottom style="thin">
          <color auto="1"/>
        </bottom>
      </border>
    </dxf>
    <dxf>
      <font>
        <b val="0"/>
        <i val="0"/>
        <strike val="0"/>
        <condense val="0"/>
        <extend val="0"/>
        <outline val="0"/>
        <shadow val="0"/>
        <u val="none"/>
        <vertAlign val="baseline"/>
        <sz val="12"/>
        <color auto="1"/>
        <name val="Arial"/>
        <family val="2"/>
        <scheme val="none"/>
      </font>
      <fill>
        <patternFill>
          <fgColor indexed="64"/>
          <bgColor theme="0"/>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sz val="12"/>
        <color auto="1"/>
        <name val="Arial"/>
        <family val="2"/>
        <scheme val="none"/>
      </font>
      <fill>
        <patternFill>
          <fgColor indexed="64"/>
          <bgColor theme="0"/>
        </patternFill>
      </fill>
    </dxf>
    <dxf>
      <border outline="0">
        <bottom style="thin">
          <color auto="1"/>
        </bottom>
      </border>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3D5BCA"/>
      <color rgb="FF649B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17E2B3A-251E-476D-8DE0-C0760C97D229}" name="Table22" displayName="Table22" ref="A3:E15" totalsRowShown="0" headerRowDxfId="28" dataDxfId="26" headerRowBorderDxfId="27" tableBorderDxfId="25" totalsRowBorderDxfId="24">
  <tableColumns count="5">
    <tableColumn id="1" xr3:uid="{334E3BD9-62DE-4B03-929E-5FCC46187EC2}" name="Category" dataDxfId="23"/>
    <tableColumn id="2" xr3:uid="{226767AB-3AA9-45EF-B5FD-97A79683126E}" name="Parameter" dataDxfId="22"/>
    <tableColumn id="3" xr3:uid="{F0A5C668-D172-486B-B5DE-866BBE402B4E}" name="User input" dataDxfId="21"/>
    <tableColumn id="4" xr3:uid="{120A550B-AED4-41F4-911D-727A3DE26C4A}" name="Units" dataDxfId="20"/>
    <tableColumn id="5" xr3:uid="{9DE3FC0D-80F3-44AF-A348-DDDE173EBABA}" name="Note" dataDxfId="19"/>
  </tableColumns>
  <tableStyleInfo name="TableStyleLight1" showFirstColumn="0" showLastColumn="0" showRowStripes="1" showColumnStripes="0"/>
  <extLst>
    <ext xmlns:x14="http://schemas.microsoft.com/office/spreadsheetml/2009/9/main" uri="{504A1905-F514-4f6f-8877-14C23A59335A}">
      <x14:table altText="Example datasheet of information to be entered by field inspector" altTextSummary="Example information about classroom and monitoring_x000d__x000a_"/>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8F1F1D-F6E7-4FAE-AC31-19427CAAC5E0}" name="Table4" displayName="Table4" ref="A2:E8" totalsRowShown="0" headerRowDxfId="18" dataDxfId="16" headerRowBorderDxfId="17" tableBorderDxfId="15" totalsRowBorderDxfId="14">
  <tableColumns count="5">
    <tableColumn id="1" xr3:uid="{26367145-66E2-4963-881A-D7B94FEE6F08}" name="Category" dataDxfId="13"/>
    <tableColumn id="2" xr3:uid="{29E8D573-4753-4DCC-910D-6EE914984C36}" name="Parameter" dataDxfId="12"/>
    <tableColumn id="3" xr3:uid="{0CD9BC6E-7947-4DF1-B090-F20C5CFBEBB5}" name="Calculated value" dataDxfId="11"/>
    <tableColumn id="4" xr3:uid="{54986217-0764-4EAC-A7AD-BB6E4FE06D52}" name="Units" dataDxfId="10"/>
    <tableColumn id="5" xr3:uid="{35D46B8E-C1F3-4CDD-A3C2-5BA1AC1B2C0A}" name="Note" dataDxfId="9"/>
  </tableColumns>
  <tableStyleInfo name="TableStyleLight1" showFirstColumn="0" showLastColumn="0" showRowStripes="1" showColumnStripes="0"/>
  <extLst>
    <ext xmlns:x14="http://schemas.microsoft.com/office/spreadsheetml/2009/9/main" uri="{504A1905-F514-4f6f-8877-14C23A59335A}">
      <x14:table altText="Example calculations based on example datasheet" altTextSummary="Example calculations based on information entered on example datashe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428CA48-C00C-41CD-90C3-7B782F17E24C}" name="Table5" displayName="Table5" ref="A2:D6" totalsRowShown="0" headerRowDxfId="8" dataDxfId="6" headerRowBorderDxfId="7" tableBorderDxfId="5" totalsRowBorderDxfId="4">
  <tableColumns count="4">
    <tableColumn id="1" xr3:uid="{C905257E-4479-496E-93D3-9AE3350F01EE}" name="Category" dataDxfId="3"/>
    <tableColumn id="2" xr3:uid="{4009ED0F-5509-4894-BF17-441EEA6395C1}" name="Parameter" dataDxfId="2"/>
    <tableColumn id="3" xr3:uid="{3D6C7CF1-8FFB-4CCF-88AE-C0DAA60CC098}" name="Calculated value" dataDxfId="1"/>
    <tableColumn id="4" xr3:uid="{207D5153-6B62-4277-B0DD-D26DC7006EC7}" name="Units" dataDxfId="0"/>
  </tableColumns>
  <tableStyleInfo name="TableStyleLight1" showFirstColumn="0" showLastColumn="0" showRowStripes="1" showColumnStripes="0"/>
  <extLst>
    <ext xmlns:x14="http://schemas.microsoft.com/office/spreadsheetml/2009/9/main" uri="{504A1905-F514-4f6f-8877-14C23A59335A}">
      <x14:table altText="Estimated Ventilation Rate" altTextSummary="Example estimated ventilation rat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ncbi.nlm.nih.gov/pmc/articles/PMC4734356/" TargetMode="External"/><Relationship Id="rId18" Type="http://schemas.openxmlformats.org/officeDocument/2006/relationships/hyperlink" Target="https://medium.com/@jjose_19945/how-to-quantify-the-ventilation-rate-of-an-indoor-space-using-a-cheap-co2-monitor-4d8b6d4dab44?source=friends_link&amp;sk=6cda52f5682a4a450a10691f07d1ad2c" TargetMode="External"/><Relationship Id="rId26" Type="http://schemas.openxmlformats.org/officeDocument/2006/relationships/hyperlink" Target="https://www.nejm.org/doi/full/10.1056/nejmc2004973" TargetMode="External"/><Relationship Id="rId39" Type="http://schemas.openxmlformats.org/officeDocument/2006/relationships/hyperlink" Target="https://covid19-projections.com/" TargetMode="External"/><Relationship Id="rId21" Type="http://schemas.openxmlformats.org/officeDocument/2006/relationships/hyperlink" Target="https://onlinelibrary.wiley.com/doi/full/10.1111/ina.12111" TargetMode="External"/><Relationship Id="rId34" Type="http://schemas.openxmlformats.org/officeDocument/2006/relationships/hyperlink" Target="https://www.medrxiv.org/content/10.1101/2020.06.26.20141085v1" TargetMode="External"/><Relationship Id="rId42" Type="http://schemas.openxmlformats.org/officeDocument/2006/relationships/hyperlink" Target="https://covid19-projections.com/" TargetMode="External"/><Relationship Id="rId7" Type="http://schemas.openxmlformats.org/officeDocument/2006/relationships/hyperlink" Target="https://www.medrxiv.org/content/10.1101/2020.06.01.20118984v1" TargetMode="External"/><Relationship Id="rId2" Type="http://schemas.openxmlformats.org/officeDocument/2006/relationships/hyperlink" Target="https://academic.oup.com/aje/article-abstract/107/5/421/58522" TargetMode="External"/><Relationship Id="rId16" Type="http://schemas.openxmlformats.org/officeDocument/2006/relationships/hyperlink" Target="http://coolvent.mit.edu/" TargetMode="External"/><Relationship Id="rId29" Type="http://schemas.openxmlformats.org/officeDocument/2006/relationships/hyperlink" Target="https://academic.oup.com/jid/advance-article/doi/10.1093/infdis/jiaa334/5856149" TargetMode="External"/><Relationship Id="rId1" Type="http://schemas.openxmlformats.org/officeDocument/2006/relationships/hyperlink" Target="https://www.medrxiv.org/content/10.1101/2020.06.15.20132027v1" TargetMode="External"/><Relationship Id="rId6" Type="http://schemas.openxmlformats.org/officeDocument/2006/relationships/hyperlink" Target="https://www.sciencedirect.com/science/article/pii/S0160412020312800" TargetMode="External"/><Relationship Id="rId11" Type="http://schemas.openxmlformats.org/officeDocument/2006/relationships/hyperlink" Target="https://www.healthline.com/health-news/certain-type-n95-mask-harm-covid19-spread" TargetMode="External"/><Relationship Id="rId24" Type="http://schemas.openxmlformats.org/officeDocument/2006/relationships/hyperlink" Target="https://www.ashrae.org/technical-resources/bookstore/standards-62-1-62-2" TargetMode="External"/><Relationship Id="rId32" Type="http://schemas.openxmlformats.org/officeDocument/2006/relationships/hyperlink" Target="https://www.sciencedirect.com/science/article/abs/pii/S1296207418305922?via%3Dihub" TargetMode="External"/><Relationship Id="rId37" Type="http://schemas.openxmlformats.org/officeDocument/2006/relationships/hyperlink" Target="https://www.descarteslabs.com/resources/covid-19-now" TargetMode="External"/><Relationship Id="rId40" Type="http://schemas.openxmlformats.org/officeDocument/2006/relationships/hyperlink" Target="https://covid.joinzoe.com/data" TargetMode="External"/><Relationship Id="rId45" Type="http://schemas.openxmlformats.org/officeDocument/2006/relationships/printerSettings" Target="../printerSettings/printerSettings1.bin"/><Relationship Id="rId5" Type="http://schemas.openxmlformats.org/officeDocument/2006/relationships/hyperlink" Target="https://www.medrxiv.org/content/10.1101/2020.06.15.20132027v1" TargetMode="External"/><Relationship Id="rId15" Type="http://schemas.openxmlformats.org/officeDocument/2006/relationships/hyperlink" Target="https://www.ncbi.nlm.nih.gov/pmc/articles/PMC4734356/" TargetMode="External"/><Relationship Id="rId23" Type="http://schemas.openxmlformats.org/officeDocument/2006/relationships/hyperlink" Target="https://onlinelibrary.wiley.com/doi/full/10.1111/ina.12272" TargetMode="External"/><Relationship Id="rId28" Type="http://schemas.openxmlformats.org/officeDocument/2006/relationships/hyperlink" Target="https://www.tandfonline.com/doi/full/10.1080/22221751.2020.1777906" TargetMode="External"/><Relationship Id="rId36" Type="http://schemas.openxmlformats.org/officeDocument/2006/relationships/hyperlink" Target="https://sites.google.com/compassfortcollins.org/coronavirusrisk/home" TargetMode="External"/><Relationship Id="rId10" Type="http://schemas.openxmlformats.org/officeDocument/2006/relationships/hyperlink" Target="https://pubmed.ncbi.nlm.nih.gov/24229526/" TargetMode="External"/><Relationship Id="rId19" Type="http://schemas.openxmlformats.org/officeDocument/2006/relationships/hyperlink" Target="https://www.sciencedirect.com/science/article/abs/pii/S1352231007008758" TargetMode="External"/><Relationship Id="rId31" Type="http://schemas.openxmlformats.org/officeDocument/2006/relationships/hyperlink" Target="https://www.sciencedirect.com/science/article/abs/pii/S1352231002001577" TargetMode="External"/><Relationship Id="rId44" Type="http://schemas.openxmlformats.org/officeDocument/2006/relationships/hyperlink" Target="https://twitter.com/jljcolorado/status/1275466006312304640" TargetMode="External"/><Relationship Id="rId4" Type="http://schemas.openxmlformats.org/officeDocument/2006/relationships/hyperlink" Target="https://www.medrxiv.org/content/10.1101/2020.06.01.20118984v1" TargetMode="External"/><Relationship Id="rId9" Type="http://schemas.openxmlformats.org/officeDocument/2006/relationships/hyperlink" Target="https://twitter.com/jljcolorado/status/1280935408398766080" TargetMode="External"/><Relationship Id="rId14" Type="http://schemas.openxmlformats.org/officeDocument/2006/relationships/hyperlink" Target="https://pubmed.ncbi.nlm.nih.gov/24229526/" TargetMode="External"/><Relationship Id="rId22" Type="http://schemas.openxmlformats.org/officeDocument/2006/relationships/hyperlink" Target="https://onlinelibrary.wiley.com/doi/full/10.1111/j.1600-0668.2012.00769.x" TargetMode="External"/><Relationship Id="rId27" Type="http://schemas.openxmlformats.org/officeDocument/2006/relationships/hyperlink" Target="https://www.medrxiv.org/content/10.1101/2020.04.13.20063784v1" TargetMode="External"/><Relationship Id="rId30" Type="http://schemas.openxmlformats.org/officeDocument/2006/relationships/hyperlink" Target="https://www.dhs.gov/science-and-technology/sars-airborne-calculator" TargetMode="External"/><Relationship Id="rId35" Type="http://schemas.openxmlformats.org/officeDocument/2006/relationships/hyperlink" Target="https://www.nafahq.org/understanding-merv-nafa-users-guide-to-ansi-ashrae-52-2/" TargetMode="External"/><Relationship Id="rId43" Type="http://schemas.openxmlformats.org/officeDocument/2006/relationships/hyperlink" Target="https://onlinelibrary.wiley.com/doi/full/10.1111/ina.12383" TargetMode="External"/><Relationship Id="rId8" Type="http://schemas.openxmlformats.org/officeDocument/2006/relationships/hyperlink" Target="https://www.epa.gov/expobox/exposure-factors-handbook-chapter-6" TargetMode="External"/><Relationship Id="rId3" Type="http://schemas.openxmlformats.org/officeDocument/2006/relationships/hyperlink" Target="https://www.sciencedirect.com/science/article/pii/S0160412020312800" TargetMode="External"/><Relationship Id="rId12" Type="http://schemas.openxmlformats.org/officeDocument/2006/relationships/hyperlink" Target="https://journals.plos.org/plospathogens/article?id=10.1371/journal.ppat.1003205" TargetMode="External"/><Relationship Id="rId17" Type="http://schemas.openxmlformats.org/officeDocument/2006/relationships/hyperlink" Target="https://www.amazon.com/dp/B07YY7BH2W/" TargetMode="External"/><Relationship Id="rId25" Type="http://schemas.openxmlformats.org/officeDocument/2006/relationships/hyperlink" Target="https://twitter.com/ShellyMBoulder/status/1276540833223675904" TargetMode="External"/><Relationship Id="rId33" Type="http://schemas.openxmlformats.org/officeDocument/2006/relationships/hyperlink" Target="https://tinyurl.com/portableaircleanertool" TargetMode="External"/><Relationship Id="rId38" Type="http://schemas.openxmlformats.org/officeDocument/2006/relationships/hyperlink" Target="https://covid19risk.biosci.gatech.edu/" TargetMode="External"/><Relationship Id="rId20" Type="http://schemas.openxmlformats.org/officeDocument/2006/relationships/hyperlink" Target="https://link.springer.com/article/10.1007/s00420-008-0301-9" TargetMode="External"/><Relationship Id="rId41" Type="http://schemas.openxmlformats.org/officeDocument/2006/relationships/hyperlink" Target="https://jamanetwork.com/journals/jamainternalmedicine/fullarticle/2768834"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
  <sheetViews>
    <sheetView tabSelected="1" workbookViewId="0"/>
  </sheetViews>
  <sheetFormatPr defaultColWidth="8.88671875" defaultRowHeight="14.4" x14ac:dyDescent="0.3"/>
  <cols>
    <col min="1" max="1" width="77.109375" customWidth="1"/>
  </cols>
  <sheetData>
    <row r="1" spans="1:15" ht="78.599999999999994" x14ac:dyDescent="0.3">
      <c r="A1" s="7" t="s">
        <v>67</v>
      </c>
      <c r="B1" s="2"/>
      <c r="C1" s="1"/>
      <c r="D1" s="1"/>
      <c r="E1" s="1"/>
      <c r="F1" s="1"/>
      <c r="G1" s="1"/>
      <c r="H1" s="1"/>
      <c r="I1" s="1"/>
      <c r="J1" s="1"/>
      <c r="K1" s="1"/>
      <c r="L1" s="1"/>
    </row>
    <row r="2" spans="1:15" s="42" customFormat="1" ht="121.65" customHeight="1" x14ac:dyDescent="0.25">
      <c r="A2" s="8" t="s">
        <v>68</v>
      </c>
      <c r="B2" s="6"/>
      <c r="C2" s="6"/>
      <c r="D2" s="6"/>
      <c r="E2" s="6"/>
      <c r="F2" s="6"/>
      <c r="G2" s="6"/>
      <c r="H2" s="6"/>
      <c r="I2" s="6"/>
      <c r="J2" s="6"/>
      <c r="K2" s="6"/>
      <c r="L2" s="6"/>
      <c r="M2" s="46"/>
      <c r="N2" s="46"/>
      <c r="O2" s="46"/>
    </row>
    <row r="3" spans="1:15" ht="15.6" x14ac:dyDescent="0.3">
      <c r="A3" s="5"/>
    </row>
    <row r="7" spans="1:15" x14ac:dyDescent="0.3">
      <c r="C7" s="11"/>
    </row>
  </sheetData>
  <sheetProtection algorithmName="SHA-512" hashValue="daAXjqb5TNvHimHmXvqHBrOS/TANdNs2wBH4dgAKUPcYtfYLn9C4n6XUlNe8oE3RISaTU8Nc+j8rI8YBWwDuow==" saltValue="LzmA4qzoM9EYQj+hLSndbQ==" spinCount="100000" sheet="1" objects="1" scenarios="1"/>
  <hyperlinks>
    <hyperlink ref="D12" r:id="rId1" display="https://www.medrxiv.org/content/10.1101/2020.06.15.20132027v1" xr:uid="{00000000-0004-0000-0000-000000000000}"/>
    <hyperlink ref="D13" r:id="rId2" display="https://academic.oup.com/aje/article-abstract/107/5/421/58522" xr:uid="{00000000-0004-0000-0000-000001000000}"/>
    <hyperlink ref="D14" r:id="rId3" display="https://www.sciencedirect.com/science/article/pii/S0160412020312800" xr:uid="{00000000-0004-0000-0000-000002000000}"/>
    <hyperlink ref="D15" r:id="rId4" display="https://www.medrxiv.org/content/10.1101/2020.06.01.20118984v1" xr:uid="{00000000-0004-0000-0000-000003000000}"/>
    <hyperlink ref="A19" location="Readme!A72" display="The most uncertain parameter is the quanta emission rates for SARS-CoV-2" xr:uid="{00000000-0004-0000-0000-000004000000}"/>
    <hyperlink ref="G21" r:id="rId5" display="https://www.medrxiv.org/content/10.1101/2020.06.15.20132027v1" xr:uid="{00000000-0004-0000-0000-000005000000}"/>
    <hyperlink ref="H25" r:id="rId6" display="Paper 1" xr:uid="{00000000-0004-0000-0000-000006000000}"/>
    <hyperlink ref="I25" r:id="rId7" display="Paper 2" xr:uid="{00000000-0004-0000-0000-000007000000}"/>
    <hyperlink ref="A49" location="Readme!A102" display="Inhalation (Breathing) Rates" xr:uid="{00000000-0004-0000-0000-000008000000}"/>
    <hyperlink ref="B53" r:id="rId8" display="https://www.epa.gov/expobox/exposure-factors-handbook-chapter-6" xr:uid="{00000000-0004-0000-0000-000009000000}"/>
    <hyperlink ref="A122" location="Readme!A174" display="Mask efficiencies in reducing virus emission (as they come out the nose and mouth of an infected person)" xr:uid="{00000000-0004-0000-0000-00000A000000}"/>
    <hyperlink ref="B123" r:id="rId9" display="Note that mask fit may be as important as the type of mask, see this video: https://twitter.com/jljcolorado/status/1280935408398766080" xr:uid="{00000000-0004-0000-0000-00000B000000}"/>
    <hyperlink ref="E125" r:id="rId10" display="https://pubmed.ncbi.nlm.nih.gov/24229526/" xr:uid="{00000000-0004-0000-0000-00000C000000}"/>
    <hyperlink ref="C129" r:id="rId11" display="See for example this article for a picture of that type of mask: https://www.healthline.com/health-news/certain-type-n95-mask-harm-covid19-spread" xr:uid="{00000000-0004-0000-0000-00000D000000}"/>
    <hyperlink ref="F131" r:id="rId12" display="https://journals.plos.org/plospathogens/article?id=10.1371/journal.ppat.1003205" xr:uid="{00000000-0004-0000-0000-00000E000000}"/>
    <hyperlink ref="C133" r:id="rId13" display="For face shields worn without a mask. This is a guess, since the one study available is for inhalation, not for emission. But it makes sense that efficiency would be low, due to limited inertia of exhaled particles under normal breathing or talking. From " xr:uid="{00000000-0004-0000-0000-00000F000000}"/>
    <hyperlink ref="A135" location="Readme!A188" display="Mask efficiencies in reducing virus inhalation by a susceptible person (for virus already in aerosol particles floating in the air) " xr:uid="{00000000-0004-0000-0000-000010000000}"/>
    <hyperlink ref="C137" r:id="rId14" display="Davies et al. (2013; https://pubmed.ncbi.nlm.nih.gov/24229526/) reported a filtration efficiency of 50% for homemade cloth masks that people put on themselves. After discussion w/ Linsey Marr, we &quot;discounted&quot; this to be conservative, given imperfect weari" xr:uid="{00000000-0004-0000-0000-000011000000}"/>
    <hyperlink ref="C139" r:id="rId15" display="For face shields worn without a mask, from https://www.ncbi.nlm.nih.gov/pmc/articles/PMC4734356/ https://www.youtube.com/watch?v=eGONzm3vduI Also note misconception that &quot;face shields protect from falling aerosols&quot;. Aerosols actually RISE around the human" xr:uid="{00000000-0004-0000-0000-000012000000}"/>
    <hyperlink ref="A141" location="Readme!A195" display="Building ventilation rates" xr:uid="{00000000-0004-0000-0000-000013000000}"/>
    <hyperlink ref="B144" r:id="rId16" display="An MIT calculator for natural ventilation (through cracks, windows etc.) can be downloaded here: http://coolvent.mit.edu/ " xr:uid="{00000000-0004-0000-0000-000014000000}"/>
    <hyperlink ref="B145" r:id="rId17" display="This can be measured approximately for a given space with a fast (few minutes response) CO2 meter such as this one" xr:uid="{00000000-0004-0000-0000-000015000000}"/>
    <hyperlink ref="C146" r:id="rId18" display="See this post which explains how to do it with some graphs: https://medium.com/@jjose_19945/how-to-quantify-the-ventilation-rate-of-an-indoor-space-using-a-cheap-co2-monitor-4d8b6d4dab44?source=friends_link&amp;sk=6cda52f5682a4a450a10691f07d1ad2c" xr:uid="{00000000-0004-0000-0000-000016000000}"/>
    <hyperlink ref="D157" r:id="rId19" display="https://www.sciencedirect.com/science/article/abs/pii/S1352231007008758 " xr:uid="{00000000-0004-0000-0000-000017000000}"/>
    <hyperlink ref="D158" r:id="rId20" display="https://link.springer.com/article/10.1007/s00420-008-0301-9 " xr:uid="{00000000-0004-0000-0000-000018000000}"/>
    <hyperlink ref="D159" r:id="rId21" display="https://onlinelibrary.wiley.com/doi/full/10.1111/ina.12111 " xr:uid="{00000000-0004-0000-0000-000019000000}"/>
    <hyperlink ref="D160" r:id="rId22" display="https://onlinelibrary.wiley.com/doi/full/10.1111/j.1600-0668.2012.00769.x " xr:uid="{00000000-0004-0000-0000-00001A000000}"/>
    <hyperlink ref="D161" r:id="rId23" display="https://onlinelibrary.wiley.com/doi/full/10.1111/ina.12272" xr:uid="{00000000-0004-0000-0000-00001B000000}"/>
    <hyperlink ref="D162" r:id="rId24" display="https://www.ashrae.org/technical-resources/bookstore/standards-62-1-62-2" xr:uid="{00000000-0004-0000-0000-00001C000000}"/>
    <hyperlink ref="D164" r:id="rId25" display="reasonable first estimate (if you can't measure or get hard data from facilities folks) (Link)" xr:uid="{00000000-0004-0000-0000-00001D000000}"/>
    <hyperlink ref="A250" location="Readme!A256" display="Decay rate of the virus infectivity in aerosols (indoors and outdoors)" xr:uid="{00000000-0004-0000-0000-00001E000000}"/>
    <hyperlink ref="C253" r:id="rId26" display="https://www.nejm.org/doi/full/10.1056/nejmc2004973" xr:uid="{00000000-0004-0000-0000-00001F000000}"/>
    <hyperlink ref="C254" r:id="rId27" display="https://www.medrxiv.org/content/10.1101/2020.04.13.20063784v1   (lower confidence in this result due to lack of replicates)" xr:uid="{00000000-0004-0000-0000-000020000000}"/>
    <hyperlink ref="C255" r:id="rId28" display="https://www.tandfonline.com/doi/full/10.1080/22221751.2020.1777906" xr:uid="{00000000-0004-0000-0000-000021000000}"/>
    <hyperlink ref="C256" r:id="rId29" display="https://academic.oup.com/jid/advance-article/doi/10.1093/infdis/jiaa334/5856149" xr:uid="{00000000-0004-0000-0000-000022000000}"/>
    <hyperlink ref="D257" r:id="rId30" display="Online estimator based on above (includes UV = 0, which is what should be used in most indoor spaces)" xr:uid="{00000000-0004-0000-0000-000023000000}"/>
    <hyperlink ref="A277" location="Readme!A283" display="Deposition of virus-containing aerosol to surfaces" xr:uid="{00000000-0004-0000-0000-000024000000}"/>
    <hyperlink ref="C280" r:id="rId31" display="https://www.sciencedirect.com/science/article/abs/pii/S1352231002001577" xr:uid="{00000000-0004-0000-0000-000025000000}"/>
    <hyperlink ref="C281" r:id="rId32" display="https://www.sciencedirect.com/science/article/abs/pii/S1296207418305922?via%3Dihub" xr:uid="{00000000-0004-0000-0000-000026000000}"/>
    <hyperlink ref="A283" location="Readme!A289" display="Virus removal rate of other control measures" xr:uid="{00000000-0004-0000-0000-000027000000}"/>
    <hyperlink ref="B292" r:id="rId33" display="A more elaborate calculator for HEPA filters can be found here: https://tinyurl.com/portableaircleanertool " xr:uid="{00000000-0004-0000-0000-000028000000}"/>
    <hyperlink ref="C295" r:id="rId34" display="For air that is recirculated through an HVAC system, there are also particle losses. We know since virus RNA has been found in the surfaces of HVAC system, and also from basic aerosol dynamics and losses in tubing. This will happen even if there is no fil" xr:uid="{00000000-0004-0000-0000-000029000000}"/>
    <hyperlink ref="C304" r:id="rId35" display="- Table of filter efficiency from https://www.nafahq.org/understanding-merv-nafa-users-guide-to-ansi-ashrae-52-2/ We are not sure the particle size that contains more virus, but suspect it is 1-10 um mostly, based on our read of the literature. Therefore " xr:uid="{00000000-0004-0000-0000-00002A000000}"/>
    <hyperlink ref="A327" location="Readme!A301" display="Disease prevalence in your area - Probability of someone being infected in a given region and time period" xr:uid="{00000000-0004-0000-0000-00002B000000}"/>
    <hyperlink ref="C330" r:id="rId36" display="https://sites.google.com/compassfortcollins.org/coronavirusrisk/home" xr:uid="{00000000-0004-0000-0000-00002C000000}"/>
    <hyperlink ref="C331" r:id="rId37" display="https://www.descarteslabs.com/resources/covid-19-now" xr:uid="{00000000-0004-0000-0000-00002D000000}"/>
    <hyperlink ref="C332" r:id="rId38" display="https://covid19risk.biosci.gatech.edu/" xr:uid="{00000000-0004-0000-0000-00002E000000}"/>
    <hyperlink ref="C335" r:id="rId39" display="https://covid19-projections.com/" xr:uid="{00000000-0004-0000-0000-00002F000000}"/>
    <hyperlink ref="C336" r:id="rId40" display="For the UK, you can get estimates from here: https://covid.joinzoe.com/data" xr:uid="{00000000-0004-0000-0000-000030000000}"/>
    <hyperlink ref="A349" location="Readme!A323" display="Fraction of inmune people" xr:uid="{00000000-0004-0000-0000-000031000000}"/>
    <hyperlink ref="B351" r:id="rId41" display="It can be estimated from studies such as this one: https://jamanetwork.com/journals/jamainternalmedicine/fullarticle/2768834 " xr:uid="{00000000-0004-0000-0000-000032000000}"/>
    <hyperlink ref="B352" r:id="rId42" display="You can estimate this number for US States and many countries using the total number of ever infected at: https://covid19-projections.com/" xr:uid="{00000000-0004-0000-0000-000033000000}"/>
    <hyperlink ref="A355" location="Readme!A329" display="CO2 Emission Rates" xr:uid="{00000000-0004-0000-0000-000034000000}"/>
    <hyperlink ref="A357" r:id="rId43" display="The method and tables are from Persily and de Jonge (2017)" xr:uid="{00000000-0004-0000-0000-000035000000}"/>
    <hyperlink ref="C399" r:id="rId44" display="Made public through Twitter" xr:uid="{00000000-0004-0000-0000-000036000000}"/>
  </hyperlinks>
  <pageMargins left="0.7" right="0.7" top="0.75" bottom="0.75" header="0.3" footer="0.3"/>
  <pageSetup orientation="portrait" horizontalDpi="1200" verticalDpi="1200"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9CE2F-83F6-4324-AED2-C18EDA74AB6C}">
  <dimension ref="A1:E18"/>
  <sheetViews>
    <sheetView zoomScaleNormal="100" zoomScaleSheetLayoutView="100" workbookViewId="0">
      <pane xSplit="1" ySplit="3" topLeftCell="B4" activePane="bottomRight" state="frozen"/>
      <selection pane="topRight" activeCell="B1" sqref="B1"/>
      <selection pane="bottomLeft" activeCell="A4" sqref="A4"/>
      <selection pane="bottomRight" activeCell="I4" sqref="I4"/>
    </sheetView>
  </sheetViews>
  <sheetFormatPr defaultColWidth="8.6640625" defaultRowHeight="15" x14ac:dyDescent="0.25"/>
  <cols>
    <col min="1" max="1" width="25.5546875" style="42" customWidth="1"/>
    <col min="2" max="2" width="23.5546875" style="42" customWidth="1"/>
    <col min="3" max="3" width="15" style="42" customWidth="1"/>
    <col min="4" max="4" width="16" style="42" customWidth="1"/>
    <col min="5" max="5" width="41.5546875" style="42" customWidth="1"/>
    <col min="6" max="16384" width="8.6640625" style="42"/>
  </cols>
  <sheetData>
    <row r="1" spans="1:5" ht="25.35" customHeight="1" thickBot="1" x14ac:dyDescent="0.3">
      <c r="A1" s="9" t="s">
        <v>69</v>
      </c>
      <c r="B1" s="10"/>
      <c r="C1" s="10"/>
      <c r="D1" s="3"/>
      <c r="E1" s="3"/>
    </row>
    <row r="2" spans="1:5" s="43" customFormat="1" ht="25.35" customHeight="1" thickTop="1" thickBot="1" x14ac:dyDescent="0.3">
      <c r="A2" s="35" t="s">
        <v>22</v>
      </c>
      <c r="B2" s="60" t="s">
        <v>24</v>
      </c>
      <c r="C2" s="35" t="s">
        <v>23</v>
      </c>
      <c r="D2" s="60">
        <v>44217</v>
      </c>
      <c r="E2" s="36"/>
    </row>
    <row r="3" spans="1:5" ht="25.35" customHeight="1" thickTop="1" thickBot="1" x14ac:dyDescent="0.3">
      <c r="A3" s="19" t="s">
        <v>2</v>
      </c>
      <c r="B3" s="50" t="s">
        <v>0</v>
      </c>
      <c r="C3" s="50" t="s">
        <v>5</v>
      </c>
      <c r="D3" s="20" t="s">
        <v>3</v>
      </c>
      <c r="E3" s="51" t="s">
        <v>4</v>
      </c>
    </row>
    <row r="4" spans="1:5" ht="25.35" customHeight="1" thickTop="1" x14ac:dyDescent="0.25">
      <c r="A4" s="49" t="s">
        <v>7</v>
      </c>
      <c r="B4" s="14" t="s">
        <v>25</v>
      </c>
      <c r="C4" s="54">
        <v>101</v>
      </c>
      <c r="D4" s="49" t="s">
        <v>6</v>
      </c>
      <c r="E4" s="14" t="s">
        <v>28</v>
      </c>
    </row>
    <row r="5" spans="1:5" ht="25.35" customHeight="1" x14ac:dyDescent="0.25">
      <c r="A5" s="12" t="s">
        <v>7</v>
      </c>
      <c r="B5" s="53" t="s">
        <v>26</v>
      </c>
      <c r="C5" s="55">
        <v>960</v>
      </c>
      <c r="D5" s="12" t="s">
        <v>46</v>
      </c>
      <c r="E5" s="52" t="s">
        <v>29</v>
      </c>
    </row>
    <row r="6" spans="1:5" ht="25.35" customHeight="1" x14ac:dyDescent="0.25">
      <c r="A6" s="12" t="s">
        <v>7</v>
      </c>
      <c r="B6" s="16" t="s">
        <v>27</v>
      </c>
      <c r="C6" s="55">
        <v>9</v>
      </c>
      <c r="D6" s="12" t="s">
        <v>45</v>
      </c>
      <c r="E6" s="14" t="s">
        <v>30</v>
      </c>
    </row>
    <row r="7" spans="1:5" ht="36.75" customHeight="1" x14ac:dyDescent="0.25">
      <c r="A7" s="12" t="s">
        <v>7</v>
      </c>
      <c r="B7" s="16" t="s">
        <v>37</v>
      </c>
      <c r="C7" s="56">
        <v>27</v>
      </c>
      <c r="D7" s="12" t="s">
        <v>1</v>
      </c>
      <c r="E7" s="14" t="s">
        <v>66</v>
      </c>
    </row>
    <row r="8" spans="1:5" ht="36.75" customHeight="1" x14ac:dyDescent="0.25">
      <c r="A8" s="15" t="s">
        <v>34</v>
      </c>
      <c r="B8" s="16" t="s">
        <v>57</v>
      </c>
      <c r="C8" s="57">
        <v>433</v>
      </c>
      <c r="D8" s="12" t="s">
        <v>8</v>
      </c>
      <c r="E8" s="14" t="s">
        <v>35</v>
      </c>
    </row>
    <row r="9" spans="1:5" ht="25.35" customHeight="1" x14ac:dyDescent="0.25">
      <c r="A9" s="15" t="s">
        <v>9</v>
      </c>
      <c r="B9" s="16" t="s">
        <v>18</v>
      </c>
      <c r="C9" s="58">
        <v>0.42638888888888887</v>
      </c>
      <c r="D9" s="12" t="s">
        <v>32</v>
      </c>
      <c r="E9" s="16" t="s">
        <v>58</v>
      </c>
    </row>
    <row r="10" spans="1:5" ht="25.35" customHeight="1" x14ac:dyDescent="0.25">
      <c r="A10" s="15" t="s">
        <v>34</v>
      </c>
      <c r="B10" s="16" t="s">
        <v>51</v>
      </c>
      <c r="C10" s="57">
        <v>1063</v>
      </c>
      <c r="D10" s="12" t="s">
        <v>8</v>
      </c>
      <c r="E10" s="16" t="s">
        <v>31</v>
      </c>
    </row>
    <row r="11" spans="1:5" ht="25.35" customHeight="1" x14ac:dyDescent="0.25">
      <c r="A11" s="15" t="s">
        <v>9</v>
      </c>
      <c r="B11" s="16" t="s">
        <v>19</v>
      </c>
      <c r="C11" s="58">
        <v>0.44236111111111115</v>
      </c>
      <c r="D11" s="12" t="s">
        <v>32</v>
      </c>
      <c r="E11" s="16" t="s">
        <v>52</v>
      </c>
    </row>
    <row r="12" spans="1:5" ht="25.35" customHeight="1" x14ac:dyDescent="0.25">
      <c r="A12" s="15" t="s">
        <v>34</v>
      </c>
      <c r="B12" s="16" t="s">
        <v>53</v>
      </c>
      <c r="C12" s="57">
        <v>546</v>
      </c>
      <c r="D12" s="12" t="s">
        <v>8</v>
      </c>
      <c r="E12" s="16" t="s">
        <v>33</v>
      </c>
    </row>
    <row r="13" spans="1:5" ht="25.35" customHeight="1" x14ac:dyDescent="0.25">
      <c r="A13" s="15" t="s">
        <v>9</v>
      </c>
      <c r="B13" s="16" t="s">
        <v>20</v>
      </c>
      <c r="C13" s="58">
        <v>0.46319444444444446</v>
      </c>
      <c r="D13" s="12" t="s">
        <v>32</v>
      </c>
      <c r="E13" s="16" t="s">
        <v>54</v>
      </c>
    </row>
    <row r="14" spans="1:5" ht="36.75" customHeight="1" x14ac:dyDescent="0.25">
      <c r="A14" s="15" t="s">
        <v>34</v>
      </c>
      <c r="B14" s="16" t="s">
        <v>55</v>
      </c>
      <c r="C14" s="57">
        <v>449</v>
      </c>
      <c r="D14" s="12" t="s">
        <v>8</v>
      </c>
      <c r="E14" s="14" t="s">
        <v>36</v>
      </c>
    </row>
    <row r="15" spans="1:5" ht="25.35" customHeight="1" thickBot="1" x14ac:dyDescent="0.3">
      <c r="A15" s="17" t="s">
        <v>9</v>
      </c>
      <c r="B15" s="18" t="s">
        <v>21</v>
      </c>
      <c r="C15" s="59">
        <v>0.47430555555555554</v>
      </c>
      <c r="D15" s="12" t="s">
        <v>32</v>
      </c>
      <c r="E15" s="18" t="s">
        <v>56</v>
      </c>
    </row>
    <row r="16" spans="1:5" ht="15.6" thickTop="1" x14ac:dyDescent="0.25">
      <c r="C16" s="43"/>
    </row>
    <row r="17" spans="3:3" x14ac:dyDescent="0.25">
      <c r="C17" s="44"/>
    </row>
    <row r="18" spans="3:3" x14ac:dyDescent="0.25">
      <c r="C18" s="45"/>
    </row>
  </sheetData>
  <pageMargins left="0.7" right="0.7" top="0.75" bottom="0.75" header="0.3" footer="0.3"/>
  <pageSetup scale="74"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ECD0B-DF69-4693-A1E6-D4B9FCC45CA4}">
  <dimension ref="A1:E10"/>
  <sheetViews>
    <sheetView zoomScaleNormal="100" zoomScaleSheetLayoutView="100" workbookViewId="0">
      <selection activeCell="H10" sqref="H10"/>
    </sheetView>
  </sheetViews>
  <sheetFormatPr defaultColWidth="8.6640625" defaultRowHeight="15.6" x14ac:dyDescent="0.3"/>
  <cols>
    <col min="1" max="1" width="25.5546875" style="4" customWidth="1"/>
    <col min="2" max="2" width="28.5546875" style="4" customWidth="1"/>
    <col min="3" max="3" width="13.88671875" style="41" customWidth="1"/>
    <col min="4" max="4" width="11.109375" style="4" customWidth="1"/>
    <col min="5" max="5" width="44.88671875" style="40" customWidth="1"/>
    <col min="6" max="16384" width="8.6640625" style="4"/>
  </cols>
  <sheetData>
    <row r="1" spans="1:5" ht="25.35" customHeight="1" x14ac:dyDescent="0.3">
      <c r="A1" s="10" t="s">
        <v>70</v>
      </c>
      <c r="B1" s="10"/>
      <c r="C1" s="9"/>
      <c r="D1" s="3"/>
      <c r="E1" s="3"/>
    </row>
    <row r="2" spans="1:5" ht="36.75" customHeight="1" x14ac:dyDescent="0.3">
      <c r="A2" s="19" t="s">
        <v>2</v>
      </c>
      <c r="B2" s="20" t="s">
        <v>0</v>
      </c>
      <c r="C2" s="20" t="s">
        <v>15</v>
      </c>
      <c r="D2" s="20" t="s">
        <v>3</v>
      </c>
      <c r="E2" s="21" t="s">
        <v>4</v>
      </c>
    </row>
    <row r="3" spans="1:5" ht="25.35" customHeight="1" x14ac:dyDescent="0.3">
      <c r="A3" s="22" t="s">
        <v>7</v>
      </c>
      <c r="B3" s="13" t="s">
        <v>16</v>
      </c>
      <c r="C3" s="23">
        <f>('Example datasheet'!C5)*('Example datasheet'!C6)</f>
        <v>8640</v>
      </c>
      <c r="D3" s="24" t="s">
        <v>47</v>
      </c>
      <c r="E3" s="25" t="s">
        <v>38</v>
      </c>
    </row>
    <row r="4" spans="1:5" ht="36.75" customHeight="1" x14ac:dyDescent="0.3">
      <c r="A4" s="26" t="s">
        <v>39</v>
      </c>
      <c r="B4" s="27" t="s">
        <v>59</v>
      </c>
      <c r="C4" s="23">
        <f>AVERAGE('Example datasheet'!C8,'Example datasheet'!C14)</f>
        <v>441</v>
      </c>
      <c r="D4" s="24" t="s">
        <v>8</v>
      </c>
      <c r="E4" s="25" t="s">
        <v>63</v>
      </c>
    </row>
    <row r="5" spans="1:5" ht="36.75" customHeight="1" x14ac:dyDescent="0.3">
      <c r="A5" s="26" t="s">
        <v>39</v>
      </c>
      <c r="B5" s="27" t="s">
        <v>60</v>
      </c>
      <c r="C5" s="23">
        <f>('Example datasheet'!C10)-('Example calculations'!C4)</f>
        <v>622</v>
      </c>
      <c r="D5" s="24" t="s">
        <v>8</v>
      </c>
      <c r="E5" s="25" t="s">
        <v>64</v>
      </c>
    </row>
    <row r="6" spans="1:5" ht="36.75" customHeight="1" x14ac:dyDescent="0.3">
      <c r="A6" s="26" t="s">
        <v>39</v>
      </c>
      <c r="B6" s="27" t="s">
        <v>61</v>
      </c>
      <c r="C6" s="23">
        <f>('Example datasheet'!C12)-('Example calculations'!C4)</f>
        <v>105</v>
      </c>
      <c r="D6" s="24" t="s">
        <v>8</v>
      </c>
      <c r="E6" s="25" t="s">
        <v>65</v>
      </c>
    </row>
    <row r="7" spans="1:5" ht="36.75" customHeight="1" x14ac:dyDescent="0.3">
      <c r="A7" s="26" t="s">
        <v>39</v>
      </c>
      <c r="B7" s="28" t="s">
        <v>62</v>
      </c>
      <c r="C7" s="37">
        <f>C6/C5</f>
        <v>0.16881028938906753</v>
      </c>
      <c r="D7" s="24" t="s">
        <v>40</v>
      </c>
      <c r="E7" s="25" t="s">
        <v>43</v>
      </c>
    </row>
    <row r="8" spans="1:5" ht="25.35" customHeight="1" x14ac:dyDescent="0.3">
      <c r="A8" s="29" t="s">
        <v>9</v>
      </c>
      <c r="B8" s="30" t="s">
        <v>17</v>
      </c>
      <c r="C8" s="31">
        <f>('Example datasheet'!C13-'Example datasheet'!C11)*60*24</f>
        <v>29.999999999999972</v>
      </c>
      <c r="D8" s="32" t="s">
        <v>42</v>
      </c>
      <c r="E8" s="33" t="s">
        <v>41</v>
      </c>
    </row>
    <row r="10" spans="1:5" x14ac:dyDescent="0.3">
      <c r="B10" s="38"/>
      <c r="C10" s="39"/>
    </row>
  </sheetData>
  <sheetProtection algorithmName="SHA-512" hashValue="WSK/lrzK3SFziscpUWNaP46zMyESqg25WOrMgFx6ESF4Ln54khUkNNo3OQArHKTAS5FJz2ovIeFUzNaAXa+gTg==" saltValue="4SsQ2i8DWkEapToCGhRIqw==" spinCount="100000" sheet="1" objects="1" scenarios="1"/>
  <pageMargins left="0.7" right="0.7" top="0.75" bottom="0.75" header="0.3" footer="0.3"/>
  <pageSetup scale="72"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5E45F-06B6-4CB1-87E7-8E2AEBD63C60}">
  <dimension ref="A1:D6"/>
  <sheetViews>
    <sheetView zoomScaleNormal="100" workbookViewId="0">
      <selection activeCell="G11" sqref="G11"/>
    </sheetView>
  </sheetViews>
  <sheetFormatPr defaultColWidth="8.6640625" defaultRowHeight="15" x14ac:dyDescent="0.25"/>
  <cols>
    <col min="1" max="1" width="25.5546875" style="42" customWidth="1"/>
    <col min="2" max="2" width="35.5546875" style="42" customWidth="1"/>
    <col min="3" max="3" width="13.88671875" style="42" customWidth="1"/>
    <col min="4" max="4" width="14.5546875" style="42" customWidth="1"/>
    <col min="5" max="16384" width="8.6640625" style="42"/>
  </cols>
  <sheetData>
    <row r="1" spans="1:4" ht="25.35" customHeight="1" x14ac:dyDescent="0.25">
      <c r="A1" s="9" t="s">
        <v>71</v>
      </c>
      <c r="B1" s="10"/>
      <c r="C1" s="10"/>
      <c r="D1" s="3"/>
    </row>
    <row r="2" spans="1:4" ht="36.75" customHeight="1" x14ac:dyDescent="0.25">
      <c r="A2" s="19" t="s">
        <v>2</v>
      </c>
      <c r="B2" s="20" t="s">
        <v>0</v>
      </c>
      <c r="C2" s="20" t="s">
        <v>15</v>
      </c>
      <c r="D2" s="21" t="s">
        <v>3</v>
      </c>
    </row>
    <row r="3" spans="1:4" ht="25.35" customHeight="1" x14ac:dyDescent="0.25">
      <c r="A3" s="22" t="s">
        <v>10</v>
      </c>
      <c r="B3" s="13" t="s">
        <v>44</v>
      </c>
      <c r="C3" s="47">
        <f>-LN('Example calculations'!C7)/('Example calculations'!C8/60)</f>
        <v>3.5579594851633156</v>
      </c>
      <c r="D3" s="25" t="s">
        <v>14</v>
      </c>
    </row>
    <row r="4" spans="1:4" ht="25.35" customHeight="1" x14ac:dyDescent="0.25">
      <c r="A4" s="22" t="s">
        <v>10</v>
      </c>
      <c r="B4" s="27" t="s">
        <v>11</v>
      </c>
      <c r="C4" s="23">
        <f>(C3)*('Example calculations'!C3/60)</f>
        <v>512.3461658635174</v>
      </c>
      <c r="D4" s="25" t="s">
        <v>48</v>
      </c>
    </row>
    <row r="5" spans="1:4" ht="25.35" customHeight="1" x14ac:dyDescent="0.25">
      <c r="A5" s="22" t="s">
        <v>10</v>
      </c>
      <c r="B5" s="27" t="s">
        <v>12</v>
      </c>
      <c r="C5" s="23">
        <f>('Example estimated VR'!C4)/('Example datasheet'!C7)</f>
        <v>18.975783920871013</v>
      </c>
      <c r="D5" s="25" t="s">
        <v>49</v>
      </c>
    </row>
    <row r="6" spans="1:4" ht="25.35" customHeight="1" x14ac:dyDescent="0.25">
      <c r="A6" s="34" t="s">
        <v>10</v>
      </c>
      <c r="B6" s="30" t="s">
        <v>13</v>
      </c>
      <c r="C6" s="48">
        <f>(C4)/('Example datasheet'!C5)</f>
        <v>0.53369392277449734</v>
      </c>
      <c r="D6" s="33" t="s">
        <v>50</v>
      </c>
    </row>
  </sheetData>
  <sheetProtection algorithmName="SHA-512" hashValue="eO690inNRLeInzxmsLh1DYHdUYbWgov2FnfSEENrgcPjLCkcN/8pBdqyqmWgsB3+uooxmlh7dDRe6ZnA4kLUNw==" saltValue="Z0yP1oE/78FQaonj9GK00g==" spinCount="100000" sheet="1" objects="1" scenarios="1"/>
  <pageMargins left="0.7" right="0.7" top="0.75" bottom="0.75" header="0.3" footer="0.3"/>
  <pageSetup orientation="portrait" r:id="rId1"/>
  <ignoredErrors>
    <ignoredError sqref="C3" unlockedFormula="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9E933CC4A14BF5489661D2F26EE07642" ma:contentTypeVersion="" ma:contentTypeDescription="Create a new document." ma:contentTypeScope="" ma:versionID="1b84dc3196bb75941adc189cd0ab4152">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eb3c010d8c6ce3c52cb30649e970328c"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2:News_x0020_Highlight" minOccurs="0"/>
                <xsd:element ref="ns2:Health_x0020_Aler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1"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2"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element name="News_x0020_Highlight" ma:index="18" nillable="true" ma:displayName="News Highlight" ma:description="If checked, this page will be displayed in news highlight section " ma:internalName="News_x0020_Highlight">
      <xsd:simpleType>
        <xsd:restriction base="dms:Boolean"/>
      </xsd:simpleType>
    </xsd:element>
    <xsd:element name="Health_x0020_Alert" ma:index="19" nillable="true" ma:displayName="Health Alert" ma:description="If checked, this page will be displayed in health alert section" ma:internalName="Health_x0020_Aler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ews_x0020_Highlight xmlns="a48324c4-7d20-48d3-8188-32763737222b" xsi:nil="true"/>
    <off2d280d04f435e8ad65f64297220d7 xmlns="a48324c4-7d20-48d3-8188-32763737222b">
      <Terms xmlns="http://schemas.microsoft.com/office/infopath/2007/PartnerControls"/>
    </off2d280d04f435e8ad65f64297220d7>
    <Health_x0020_Alert xmlns="a48324c4-7d20-48d3-8188-32763737222b" xsi:nil="true"/>
    <TaxCatchAll xmlns="a48324c4-7d20-48d3-8188-32763737222b"/>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B1F6417-4848-4B26-A068-2367FE4731B4}"/>
</file>

<file path=customXml/itemProps2.xml><?xml version="1.0" encoding="utf-8"?>
<ds:datastoreItem xmlns:ds="http://schemas.openxmlformats.org/officeDocument/2006/customXml" ds:itemID="{ACD31AFF-ADFC-46E8-B1D5-2236A0B729BB}"/>
</file>

<file path=customXml/itemProps3.xml><?xml version="1.0" encoding="utf-8"?>
<ds:datastoreItem xmlns:ds="http://schemas.openxmlformats.org/officeDocument/2006/customXml" ds:itemID="{E3398249-A4B5-4C9D-8D06-D9BD3BD0BD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Disclaimer</vt:lpstr>
      <vt:lpstr>Example datasheet</vt:lpstr>
      <vt:lpstr>Example calculations</vt:lpstr>
      <vt:lpstr>Example estimated VR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Datasheet for estimating VR from CO2 decay - EI Units</dc:title>
  <dc:creator>CDPH</dc:creator>
  <cp:lastModifiedBy>Chen, Wenhao (CDPH-DEODC-EHLB)</cp:lastModifiedBy>
  <cp:lastPrinted>2021-07-23T21:30:50Z</cp:lastPrinted>
  <dcterms:created xsi:type="dcterms:W3CDTF">2019-07-16T20:39:31Z</dcterms:created>
  <dcterms:modified xsi:type="dcterms:W3CDTF">2021-07-28T18:38:48Z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0x0101002CC577673628EB48993F371F1850BF7D009E933CC4A14BF5489661D2F26EE07642</vt:lpwstr>
  </property>
  <property fmtid="{D5CDD505-2E9C-101B-9397-08002B2CF9AE}" pid="3" name="Order">
    <vt:r8>90100</vt:r8>
  </property>
  <property fmtid="{D5CDD505-2E9C-101B-9397-08002B2CF9AE}" pid="4" name="xd_ProgID">
    <vt:lpwstr/>
  </property>
  <property fmtid="{D5CDD505-2E9C-101B-9397-08002B2CF9AE}" pid="5" name="_CopySource">
    <vt:lpwstr>https://my.cdph.ca.gov/sites/ehlb/IAQ/Shared Documents/SARS-CoV-2/Interactive model with scenario analysis result-R1-071520.xlsx</vt:lpwstr>
  </property>
  <property fmtid="{D5CDD505-2E9C-101B-9397-08002B2CF9AE}" pid="6" name="TemplateUrl">
    <vt:lpwstr/>
  </property>
  <property fmtid="{D5CDD505-2E9C-101B-9397-08002B2CF9AE}" pid="7" name="Content Language">
    <vt:lpwstr>97;#English (United States)|25e340a5-d50c-48d7-adc0-a905fb7bff5c</vt:lpwstr>
  </property>
  <property fmtid="{D5CDD505-2E9C-101B-9397-08002B2CF9AE}" pid="8" name="Topic">
    <vt:lpwstr>241;#Infectious Diseases|cf067396-8ccc-4210-9f63-22e79836aa52;#290;#Influenza|c33693be-24bc-4c6a-beef-fd746f0c1c5e;#288;#Viral Diseases|7a4f8bbf-8d9f-46bc-b54a-49e5408c7a97;#230;#Environmental|49e349ec-3583-43fb-a805-6adcc310e7ea;#489;#Air Quality|500e262</vt:lpwstr>
  </property>
  <property fmtid="{D5CDD505-2E9C-101B-9397-08002B2CF9AE}" pid="9" name="CDPH Audience">
    <vt:lpwstr>191;#Community Based Organization|36af281b-a546-4033-90fb-79469fe234da;#124;#Researchers/Statisticians|1fa682ba-87e4-4b69-9e7e-563bd0b9b893</vt:lpwstr>
  </property>
  <property fmtid="{D5CDD505-2E9C-101B-9397-08002B2CF9AE}" pid="10" name="Program">
    <vt:lpwstr>115;#Center for Chronic Disease Prevention and Health Promotion|05bc521c-d973-42e7-be11-b6bb76375707;#114;#Environmental and Occupational Disease Control|73f1b0e5-a03c-4136-a95e-33b7a05ad638</vt:lpwstr>
  </property>
</Properties>
</file>